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V:\04_GLET\GEMAPI\GEMA\SUIVI_QUALITE_EAU\03_QUALITE_EAU\03_ETANGS\01_SUIVIS_ETANGS\2025\"/>
    </mc:Choice>
  </mc:AlternateContent>
  <xr:revisionPtr revIDLastSave="0" documentId="13_ncr:1_{F32F8CF4-97A7-4941-8CC0-4A7421E7DDD6}" xr6:coauthVersionLast="36" xr6:coauthVersionMax="47" xr10:uidLastSave="{00000000-0000-0000-0000-000000000000}"/>
  <bookViews>
    <workbookView xWindow="0" yWindow="0" windowWidth="23040" windowHeight="8484" activeTab="1" xr2:uid="{00000000-000D-0000-FFFF-FFFF00000000}"/>
  </bookViews>
  <sheets>
    <sheet name="Lannenec AVAL" sheetId="1" r:id="rId1"/>
    <sheet name="Lannenec AMONT" sheetId="2" r:id="rId2"/>
  </sheets>
  <externalReferences>
    <externalReference r:id="rId3"/>
  </externalReferences>
  <definedNames>
    <definedName name="_xlnm._FilterDatabase" localSheetId="0" hidden="1">'Lannenec AVAL'!$C$1:$C$428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5" i="2" l="1"/>
  <c r="A272" i="2"/>
  <c r="G272" i="2" s="1"/>
  <c r="G273" i="2" s="1"/>
  <c r="A269" i="2"/>
  <c r="A266" i="2"/>
  <c r="D266" i="2" s="1"/>
  <c r="D267" i="2" s="1"/>
  <c r="A263" i="2"/>
  <c r="F263" i="2" s="1"/>
  <c r="F264" i="2" s="1"/>
  <c r="A260" i="2"/>
  <c r="F260" i="2" s="1"/>
  <c r="F261" i="2" s="1"/>
  <c r="A257" i="2"/>
  <c r="I257" i="2" s="1"/>
  <c r="I258" i="2" s="1"/>
  <c r="A254" i="2"/>
  <c r="A251" i="2"/>
  <c r="H251" i="2" s="1"/>
  <c r="H252" i="2" s="1"/>
  <c r="A248" i="2"/>
  <c r="G248" i="2" s="1"/>
  <c r="G249" i="2" s="1"/>
  <c r="A245" i="2"/>
  <c r="E245" i="2" s="1"/>
  <c r="E246" i="2" s="1"/>
  <c r="A242" i="2"/>
  <c r="H242" i="2" s="1"/>
  <c r="H243" i="2" s="1"/>
  <c r="A239" i="2"/>
  <c r="E239" i="2" s="1"/>
  <c r="E240" i="2" s="1"/>
  <c r="A236" i="2"/>
  <c r="I236" i="2" s="1"/>
  <c r="I237" i="2" s="1"/>
  <c r="A233" i="2"/>
  <c r="G233" i="2" s="1"/>
  <c r="G234" i="2" s="1"/>
  <c r="A230" i="2"/>
  <c r="D230" i="2" s="1"/>
  <c r="D231" i="2" s="1"/>
  <c r="A227" i="2"/>
  <c r="G227" i="2" s="1"/>
  <c r="G228" i="2" s="1"/>
  <c r="A224" i="2"/>
  <c r="G224" i="2" s="1"/>
  <c r="G225" i="2" s="1"/>
  <c r="A221" i="2"/>
  <c r="E221" i="2" s="1"/>
  <c r="E222" i="2" s="1"/>
  <c r="A218" i="2"/>
  <c r="G218" i="2" s="1"/>
  <c r="G219" i="2" s="1"/>
  <c r="A215" i="2"/>
  <c r="I215" i="2" s="1"/>
  <c r="I216" i="2" s="1"/>
  <c r="A212" i="2"/>
  <c r="I212" i="2" s="1"/>
  <c r="I213" i="2" s="1"/>
  <c r="A209" i="2"/>
  <c r="A206" i="2"/>
  <c r="D206" i="2" s="1"/>
  <c r="D207" i="2" s="1"/>
  <c r="A203" i="2"/>
  <c r="E203" i="2" s="1"/>
  <c r="E204" i="2" s="1"/>
  <c r="A200" i="2"/>
  <c r="G200" i="2" s="1"/>
  <c r="G201" i="2" s="1"/>
  <c r="A197" i="2"/>
  <c r="I197" i="2" s="1"/>
  <c r="I198" i="2" s="1"/>
  <c r="A194" i="2"/>
  <c r="H194" i="2" s="1"/>
  <c r="H195" i="2" s="1"/>
  <c r="A191" i="2"/>
  <c r="E191" i="2" s="1"/>
  <c r="E192" i="2" s="1"/>
  <c r="A188" i="2"/>
  <c r="I188" i="2" s="1"/>
  <c r="I189" i="2" s="1"/>
  <c r="A185" i="2"/>
  <c r="I185" i="2" s="1"/>
  <c r="I186" i="2" s="1"/>
  <c r="A182" i="2"/>
  <c r="H182" i="2" s="1"/>
  <c r="H183" i="2" s="1"/>
  <c r="A179" i="2"/>
  <c r="A176" i="2"/>
  <c r="I169" i="2"/>
  <c r="I280" i="2" s="1"/>
  <c r="H169" i="2"/>
  <c r="H280" i="2" s="1"/>
  <c r="G169" i="2"/>
  <c r="G280" i="2" s="1"/>
  <c r="F169" i="2"/>
  <c r="F280" i="2" s="1"/>
  <c r="E169" i="2"/>
  <c r="E280" i="2" s="1"/>
  <c r="D169" i="2"/>
  <c r="D280" i="2" s="1"/>
  <c r="A164" i="2"/>
  <c r="G164" i="2" s="1"/>
  <c r="G165" i="2" s="1"/>
  <c r="A161" i="2"/>
  <c r="I160" i="2"/>
  <c r="H160" i="2"/>
  <c r="G160" i="2"/>
  <c r="F160" i="2"/>
  <c r="E160" i="2"/>
  <c r="D160" i="2"/>
  <c r="A154" i="2"/>
  <c r="I153" i="2"/>
  <c r="H153" i="2"/>
  <c r="G153" i="2"/>
  <c r="F153" i="2"/>
  <c r="E153" i="2"/>
  <c r="D153" i="2"/>
  <c r="A148" i="2"/>
  <c r="A145" i="2"/>
  <c r="I144" i="2"/>
  <c r="H144" i="2"/>
  <c r="G144" i="2"/>
  <c r="F144" i="2"/>
  <c r="E144" i="2"/>
  <c r="D144" i="2"/>
  <c r="A139" i="2"/>
  <c r="A136" i="2"/>
  <c r="D136" i="2" s="1"/>
  <c r="D137" i="2" s="1"/>
  <c r="A133" i="2"/>
  <c r="G133" i="2" s="1"/>
  <c r="G134" i="2" s="1"/>
  <c r="I130" i="2"/>
  <c r="I131" i="2" s="1"/>
  <c r="H130" i="2"/>
  <c r="H131" i="2" s="1"/>
  <c r="G130" i="2"/>
  <c r="G131" i="2" s="1"/>
  <c r="F130" i="2"/>
  <c r="F131" i="2" s="1"/>
  <c r="E130" i="2"/>
  <c r="E131" i="2" s="1"/>
  <c r="D130" i="2"/>
  <c r="D131" i="2" s="1"/>
  <c r="A127" i="2"/>
  <c r="H127" i="2" s="1"/>
  <c r="H128" i="2" s="1"/>
  <c r="A124" i="2"/>
  <c r="I124" i="2" s="1"/>
  <c r="I125" i="2" s="1"/>
  <c r="A121" i="2"/>
  <c r="I121" i="2" s="1"/>
  <c r="I122" i="2" s="1"/>
  <c r="A118" i="2"/>
  <c r="I117" i="2"/>
  <c r="H117" i="2"/>
  <c r="G117" i="2"/>
  <c r="F117" i="2"/>
  <c r="E117" i="2"/>
  <c r="D117" i="2"/>
  <c r="A110" i="2"/>
  <c r="F110" i="2" s="1"/>
  <c r="F111" i="2" s="1"/>
  <c r="I106" i="2"/>
  <c r="I107" i="2" s="1"/>
  <c r="I108" i="2" s="1"/>
  <c r="H106" i="2"/>
  <c r="H107" i="2" s="1"/>
  <c r="H108" i="2" s="1"/>
  <c r="G106" i="2"/>
  <c r="G107" i="2" s="1"/>
  <c r="G108" i="2" s="1"/>
  <c r="F106" i="2"/>
  <c r="F107" i="2" s="1"/>
  <c r="F108" i="2" s="1"/>
  <c r="E106" i="2"/>
  <c r="E107" i="2" s="1"/>
  <c r="E108" i="2" s="1"/>
  <c r="D106" i="2"/>
  <c r="D107" i="2" s="1"/>
  <c r="D108" i="2" s="1"/>
  <c r="A95" i="2"/>
  <c r="I95" i="2" s="1"/>
  <c r="I96" i="2" s="1"/>
  <c r="A92" i="2"/>
  <c r="A89" i="2"/>
  <c r="H89" i="2" s="1"/>
  <c r="H90" i="2" s="1"/>
  <c r="A86" i="2"/>
  <c r="I86" i="2" s="1"/>
  <c r="I87" i="2" s="1"/>
  <c r="A83" i="2"/>
  <c r="H83" i="2" s="1"/>
  <c r="H84" i="2" s="1"/>
  <c r="A80" i="2"/>
  <c r="I79" i="2"/>
  <c r="H79" i="2"/>
  <c r="G79" i="2"/>
  <c r="F79" i="2"/>
  <c r="E79" i="2"/>
  <c r="D79" i="2"/>
  <c r="A71" i="2"/>
  <c r="I70" i="2"/>
  <c r="H70" i="2"/>
  <c r="G70" i="2"/>
  <c r="F70" i="2"/>
  <c r="E70" i="2"/>
  <c r="D70" i="2"/>
  <c r="I65" i="2"/>
  <c r="I66" i="2" s="1"/>
  <c r="H65" i="2"/>
  <c r="H66" i="2" s="1"/>
  <c r="G65" i="2"/>
  <c r="G66" i="2" s="1"/>
  <c r="F65" i="2"/>
  <c r="F66" i="2" s="1"/>
  <c r="E65" i="2"/>
  <c r="E66" i="2" s="1"/>
  <c r="D65" i="2"/>
  <c r="D66" i="2" s="1"/>
  <c r="A62" i="2"/>
  <c r="D62" i="2" s="1"/>
  <c r="D63" i="2" s="1"/>
  <c r="A59" i="2"/>
  <c r="F59" i="2" s="1"/>
  <c r="F60" i="2" s="1"/>
  <c r="A56" i="2"/>
  <c r="F56" i="2" s="1"/>
  <c r="F57" i="2" s="1"/>
  <c r="A53" i="2"/>
  <c r="F53" i="2" s="1"/>
  <c r="F54" i="2" s="1"/>
  <c r="I50" i="2"/>
  <c r="I51" i="2" s="1"/>
  <c r="H50" i="2"/>
  <c r="H51" i="2" s="1"/>
  <c r="G50" i="2"/>
  <c r="F50" i="2"/>
  <c r="F51" i="2" s="1"/>
  <c r="E50" i="2"/>
  <c r="E51" i="2" s="1"/>
  <c r="D50" i="2"/>
  <c r="D51" i="2" s="1"/>
  <c r="I47" i="2"/>
  <c r="H47" i="2"/>
  <c r="H48" i="2" s="1"/>
  <c r="G47" i="2"/>
  <c r="G48" i="2" s="1"/>
  <c r="F47" i="2"/>
  <c r="F48" i="2" s="1"/>
  <c r="E47" i="2"/>
  <c r="E48" i="2" s="1"/>
  <c r="D47" i="2"/>
  <c r="D48" i="2" s="1"/>
  <c r="I44" i="2"/>
  <c r="H44" i="2"/>
  <c r="H45" i="2" s="1"/>
  <c r="G44" i="2"/>
  <c r="F44" i="2"/>
  <c r="F45" i="2" s="1"/>
  <c r="E44" i="2"/>
  <c r="E45" i="2" s="1"/>
  <c r="D44" i="2"/>
  <c r="D45" i="2" s="1"/>
  <c r="I26" i="2"/>
  <c r="H26" i="2"/>
  <c r="G26" i="2"/>
  <c r="F26" i="2"/>
  <c r="E26" i="2"/>
  <c r="D26" i="2"/>
  <c r="F161" i="2" l="1"/>
  <c r="F162" i="2" s="1"/>
  <c r="F145" i="2"/>
  <c r="F146" i="2" s="1"/>
  <c r="F80" i="2"/>
  <c r="F81" i="2" s="1"/>
  <c r="G245" i="2"/>
  <c r="G246" i="2" s="1"/>
  <c r="G215" i="2"/>
  <c r="G216" i="2" s="1"/>
  <c r="E215" i="2"/>
  <c r="E216" i="2" s="1"/>
  <c r="I154" i="2"/>
  <c r="I155" i="2" s="1"/>
  <c r="E145" i="2"/>
  <c r="E146" i="2" s="1"/>
  <c r="E154" i="2"/>
  <c r="E155" i="2" s="1"/>
  <c r="I80" i="2"/>
  <c r="I81" i="2" s="1"/>
  <c r="H260" i="2"/>
  <c r="H261" i="2" s="1"/>
  <c r="F118" i="2"/>
  <c r="F119" i="2" s="1"/>
  <c r="G118" i="2"/>
  <c r="G119" i="2" s="1"/>
  <c r="F188" i="2"/>
  <c r="F189" i="2" s="1"/>
  <c r="D118" i="2"/>
  <c r="D119" i="2" s="1"/>
  <c r="E118" i="2"/>
  <c r="E119" i="2" s="1"/>
  <c r="I118" i="2"/>
  <c r="I119" i="2" s="1"/>
  <c r="G185" i="2"/>
  <c r="G186" i="2" s="1"/>
  <c r="G266" i="2"/>
  <c r="G267" i="2" s="1"/>
  <c r="H80" i="2"/>
  <c r="H81" i="2" s="1"/>
  <c r="F154" i="2"/>
  <c r="F155" i="2" s="1"/>
  <c r="D260" i="2"/>
  <c r="D261" i="2" s="1"/>
  <c r="G263" i="2"/>
  <c r="G264" i="2" s="1"/>
  <c r="F236" i="2"/>
  <c r="F237" i="2" s="1"/>
  <c r="H263" i="2"/>
  <c r="H264" i="2" s="1"/>
  <c r="F139" i="2"/>
  <c r="F140" i="2" s="1"/>
  <c r="E139" i="2"/>
  <c r="E140" i="2" s="1"/>
  <c r="D254" i="2"/>
  <c r="D255" i="2" s="1"/>
  <c r="G254" i="2"/>
  <c r="G255" i="2" s="1"/>
  <c r="F224" i="2"/>
  <c r="F225" i="2" s="1"/>
  <c r="F254" i="2"/>
  <c r="F255" i="2" s="1"/>
  <c r="H139" i="2"/>
  <c r="H140" i="2" s="1"/>
  <c r="G188" i="2"/>
  <c r="G189" i="2" s="1"/>
  <c r="D188" i="2"/>
  <c r="D189" i="2" s="1"/>
  <c r="H191" i="2"/>
  <c r="H192" i="2" s="1"/>
  <c r="G191" i="2"/>
  <c r="G192" i="2" s="1"/>
  <c r="D203" i="2"/>
  <c r="D204" i="2" s="1"/>
  <c r="F221" i="2"/>
  <c r="F222" i="2" s="1"/>
  <c r="I227" i="2"/>
  <c r="I228" i="2" s="1"/>
  <c r="D227" i="2"/>
  <c r="D228" i="2" s="1"/>
  <c r="G136" i="2"/>
  <c r="G137" i="2" s="1"/>
  <c r="E136" i="2"/>
  <c r="E137" i="2" s="1"/>
  <c r="G89" i="2"/>
  <c r="G90" i="2" s="1"/>
  <c r="I89" i="2"/>
  <c r="I90" i="2" s="1"/>
  <c r="D89" i="2"/>
  <c r="D90" i="2" s="1"/>
  <c r="G121" i="2"/>
  <c r="G122" i="2" s="1"/>
  <c r="E121" i="2"/>
  <c r="E122" i="2" s="1"/>
  <c r="G139" i="2"/>
  <c r="G140" i="2" s="1"/>
  <c r="G161" i="2"/>
  <c r="G162" i="2" s="1"/>
  <c r="G56" i="2"/>
  <c r="G57" i="2" s="1"/>
  <c r="E89" i="2"/>
  <c r="E90" i="2" s="1"/>
  <c r="D121" i="2"/>
  <c r="D122" i="2" s="1"/>
  <c r="F136" i="2"/>
  <c r="F137" i="2" s="1"/>
  <c r="F89" i="2"/>
  <c r="F90" i="2" s="1"/>
  <c r="G110" i="2"/>
  <c r="G111" i="2" s="1"/>
  <c r="E110" i="2"/>
  <c r="E111" i="2" s="1"/>
  <c r="F121" i="2"/>
  <c r="F122" i="2" s="1"/>
  <c r="I136" i="2"/>
  <c r="I137" i="2" s="1"/>
  <c r="G154" i="2"/>
  <c r="G155" i="2" s="1"/>
  <c r="D154" i="2"/>
  <c r="D155" i="2" s="1"/>
  <c r="E188" i="2"/>
  <c r="E189" i="2" s="1"/>
  <c r="D191" i="2"/>
  <c r="D192" i="2" s="1"/>
  <c r="F212" i="2"/>
  <c r="F213" i="2" s="1"/>
  <c r="G221" i="2"/>
  <c r="G222" i="2" s="1"/>
  <c r="E227" i="2"/>
  <c r="E228" i="2" s="1"/>
  <c r="G260" i="2"/>
  <c r="G261" i="2" s="1"/>
  <c r="E260" i="2"/>
  <c r="E261" i="2" s="1"/>
  <c r="I260" i="2"/>
  <c r="I261" i="2" s="1"/>
  <c r="G80" i="2"/>
  <c r="G81" i="2" s="1"/>
  <c r="H154" i="2"/>
  <c r="H155" i="2" s="1"/>
  <c r="E161" i="2"/>
  <c r="E162" i="2" s="1"/>
  <c r="I161" i="2"/>
  <c r="I162" i="2" s="1"/>
  <c r="D71" i="2"/>
  <c r="D72" i="2" s="1"/>
  <c r="H95" i="2"/>
  <c r="H96" i="2" s="1"/>
  <c r="H200" i="2"/>
  <c r="H201" i="2" s="1"/>
  <c r="H272" i="2"/>
  <c r="H273" i="2" s="1"/>
  <c r="D53" i="2"/>
  <c r="D54" i="2" s="1"/>
  <c r="E233" i="2"/>
  <c r="E234" i="2" s="1"/>
  <c r="D242" i="2"/>
  <c r="D243" i="2" s="1"/>
  <c r="D248" i="2"/>
  <c r="D249" i="2" s="1"/>
  <c r="I248" i="2"/>
  <c r="I249" i="2" s="1"/>
  <c r="D251" i="2"/>
  <c r="D252" i="2" s="1"/>
  <c r="G257" i="2"/>
  <c r="G258" i="2" s="1"/>
  <c r="D272" i="2"/>
  <c r="D273" i="2" s="1"/>
  <c r="I272" i="2"/>
  <c r="I273" i="2" s="1"/>
  <c r="G53" i="2"/>
  <c r="G54" i="2" s="1"/>
  <c r="I62" i="2"/>
  <c r="I63" i="2" s="1"/>
  <c r="H164" i="2"/>
  <c r="H165" i="2" s="1"/>
  <c r="H53" i="2"/>
  <c r="H54" i="2" s="1"/>
  <c r="D59" i="2"/>
  <c r="D60" i="2" s="1"/>
  <c r="D86" i="2"/>
  <c r="D87" i="2" s="1"/>
  <c r="E95" i="2"/>
  <c r="E96" i="2" s="1"/>
  <c r="D145" i="2"/>
  <c r="D146" i="2" s="1"/>
  <c r="D164" i="2"/>
  <c r="D165" i="2" s="1"/>
  <c r="D200" i="2"/>
  <c r="D201" i="2" s="1"/>
  <c r="H224" i="2"/>
  <c r="H225" i="2" s="1"/>
  <c r="G62" i="2"/>
  <c r="G63" i="2" s="1"/>
  <c r="H110" i="2"/>
  <c r="H111" i="2" s="1"/>
  <c r="H145" i="2"/>
  <c r="H146" i="2" s="1"/>
  <c r="E164" i="2"/>
  <c r="E165" i="2" s="1"/>
  <c r="F194" i="2"/>
  <c r="F195" i="2" s="1"/>
  <c r="G197" i="2"/>
  <c r="G198" i="2" s="1"/>
  <c r="E200" i="2"/>
  <c r="E201" i="2" s="1"/>
  <c r="D212" i="2"/>
  <c r="D213" i="2" s="1"/>
  <c r="H212" i="2"/>
  <c r="H213" i="2" s="1"/>
  <c r="I221" i="2"/>
  <c r="I222" i="2" s="1"/>
  <c r="D224" i="2"/>
  <c r="D225" i="2" s="1"/>
  <c r="I224" i="2"/>
  <c r="I225" i="2" s="1"/>
  <c r="G230" i="2"/>
  <c r="G231" i="2" s="1"/>
  <c r="F233" i="2"/>
  <c r="F234" i="2" s="1"/>
  <c r="D236" i="2"/>
  <c r="D237" i="2" s="1"/>
  <c r="H236" i="2"/>
  <c r="H237" i="2" s="1"/>
  <c r="D239" i="2"/>
  <c r="D240" i="2" s="1"/>
  <c r="E248" i="2"/>
  <c r="E249" i="2" s="1"/>
  <c r="E251" i="2"/>
  <c r="E252" i="2" s="1"/>
  <c r="H254" i="2"/>
  <c r="H255" i="2" s="1"/>
  <c r="D263" i="2"/>
  <c r="D264" i="2" s="1"/>
  <c r="I263" i="2"/>
  <c r="I264" i="2" s="1"/>
  <c r="E272" i="2"/>
  <c r="E273" i="2" s="1"/>
  <c r="F71" i="2"/>
  <c r="F72" i="2" s="1"/>
  <c r="I233" i="2"/>
  <c r="I234" i="2" s="1"/>
  <c r="H248" i="2"/>
  <c r="H249" i="2" s="1"/>
  <c r="I251" i="2"/>
  <c r="I252" i="2" s="1"/>
  <c r="H56" i="2"/>
  <c r="H57" i="2" s="1"/>
  <c r="F62" i="2"/>
  <c r="F63" i="2" s="1"/>
  <c r="G145" i="2"/>
  <c r="G146" i="2" s="1"/>
  <c r="I164" i="2"/>
  <c r="I165" i="2" s="1"/>
  <c r="F197" i="2"/>
  <c r="F198" i="2" s="1"/>
  <c r="I200" i="2"/>
  <c r="I201" i="2" s="1"/>
  <c r="G212" i="2"/>
  <c r="G213" i="2" s="1"/>
  <c r="G236" i="2"/>
  <c r="G237" i="2" s="1"/>
  <c r="E53" i="2"/>
  <c r="E54" i="2" s="1"/>
  <c r="I53" i="2"/>
  <c r="I54" i="2" s="1"/>
  <c r="D56" i="2"/>
  <c r="D57" i="2" s="1"/>
  <c r="I56" i="2"/>
  <c r="I57" i="2" s="1"/>
  <c r="E59" i="2"/>
  <c r="E60" i="2" s="1"/>
  <c r="H71" i="2"/>
  <c r="H72" i="2" s="1"/>
  <c r="I71" i="2"/>
  <c r="I72" i="2" s="1"/>
  <c r="F83" i="2"/>
  <c r="F84" i="2" s="1"/>
  <c r="F95" i="2"/>
  <c r="F96" i="2" s="1"/>
  <c r="F133" i="2"/>
  <c r="F134" i="2" s="1"/>
  <c r="E56" i="2"/>
  <c r="E57" i="2" s="1"/>
  <c r="H62" i="2"/>
  <c r="H63" i="2" s="1"/>
  <c r="I167" i="2"/>
  <c r="G95" i="2"/>
  <c r="G96" i="2" s="1"/>
  <c r="D110" i="2"/>
  <c r="D111" i="2" s="1"/>
  <c r="I110" i="2"/>
  <c r="I111" i="2" s="1"/>
  <c r="H121" i="2"/>
  <c r="H122" i="2" s="1"/>
  <c r="H136" i="2"/>
  <c r="H137" i="2" s="1"/>
  <c r="D139" i="2"/>
  <c r="D140" i="2" s="1"/>
  <c r="I139" i="2"/>
  <c r="I140" i="2" s="1"/>
  <c r="I145" i="2"/>
  <c r="I146" i="2" s="1"/>
  <c r="D161" i="2"/>
  <c r="D162" i="2" s="1"/>
  <c r="F164" i="2"/>
  <c r="F165" i="2" s="1"/>
  <c r="H188" i="2"/>
  <c r="H189" i="2" s="1"/>
  <c r="F200" i="2"/>
  <c r="F201" i="2" s="1"/>
  <c r="E212" i="2"/>
  <c r="E213" i="2" s="1"/>
  <c r="E224" i="2"/>
  <c r="E225" i="2" s="1"/>
  <c r="E236" i="2"/>
  <c r="E237" i="2" s="1"/>
  <c r="F248" i="2"/>
  <c r="F249" i="2" s="1"/>
  <c r="E263" i="2"/>
  <c r="E264" i="2" s="1"/>
  <c r="F272" i="2"/>
  <c r="F273" i="2" s="1"/>
  <c r="G45" i="2"/>
  <c r="F148" i="2"/>
  <c r="F149" i="2" s="1"/>
  <c r="I148" i="2"/>
  <c r="I149" i="2" s="1"/>
  <c r="H148" i="2"/>
  <c r="H149" i="2" s="1"/>
  <c r="G148" i="2"/>
  <c r="G149" i="2" s="1"/>
  <c r="E148" i="2"/>
  <c r="E149" i="2" s="1"/>
  <c r="G83" i="2"/>
  <c r="G84" i="2" s="1"/>
  <c r="D148" i="2"/>
  <c r="D149" i="2" s="1"/>
  <c r="E80" i="2"/>
  <c r="E81" i="2" s="1"/>
  <c r="D80" i="2"/>
  <c r="D81" i="2" s="1"/>
  <c r="F203" i="2"/>
  <c r="F204" i="2" s="1"/>
  <c r="I203" i="2"/>
  <c r="I204" i="2" s="1"/>
  <c r="H203" i="2"/>
  <c r="H204" i="2" s="1"/>
  <c r="G203" i="2"/>
  <c r="G204" i="2" s="1"/>
  <c r="D209" i="2"/>
  <c r="D210" i="2" s="1"/>
  <c r="H209" i="2"/>
  <c r="H210" i="2" s="1"/>
  <c r="E209" i="2"/>
  <c r="E210" i="2" s="1"/>
  <c r="I209" i="2"/>
  <c r="I210" i="2" s="1"/>
  <c r="G209" i="2"/>
  <c r="G210" i="2" s="1"/>
  <c r="F209" i="2"/>
  <c r="F210" i="2" s="1"/>
  <c r="F239" i="2"/>
  <c r="F240" i="2" s="1"/>
  <c r="I239" i="2"/>
  <c r="I240" i="2" s="1"/>
  <c r="G239" i="2"/>
  <c r="G240" i="2" s="1"/>
  <c r="H239" i="2"/>
  <c r="H240" i="2" s="1"/>
  <c r="F92" i="2"/>
  <c r="F93" i="2" s="1"/>
  <c r="H92" i="2"/>
  <c r="H93" i="2" s="1"/>
  <c r="G92" i="2"/>
  <c r="G93" i="2" s="1"/>
  <c r="E92" i="2"/>
  <c r="E93" i="2" s="1"/>
  <c r="D167" i="2"/>
  <c r="I45" i="2"/>
  <c r="I59" i="2"/>
  <c r="I60" i="2" s="1"/>
  <c r="H59" i="2"/>
  <c r="H60" i="2" s="1"/>
  <c r="G59" i="2"/>
  <c r="G60" i="2" s="1"/>
  <c r="H86" i="2"/>
  <c r="H87" i="2" s="1"/>
  <c r="G86" i="2"/>
  <c r="G87" i="2" s="1"/>
  <c r="F86" i="2"/>
  <c r="F87" i="2" s="1"/>
  <c r="E86" i="2"/>
  <c r="E87" i="2" s="1"/>
  <c r="D92" i="2"/>
  <c r="D93" i="2" s="1"/>
  <c r="F124" i="2"/>
  <c r="F125" i="2" s="1"/>
  <c r="G124" i="2"/>
  <c r="G125" i="2" s="1"/>
  <c r="H124" i="2"/>
  <c r="H125" i="2" s="1"/>
  <c r="E124" i="2"/>
  <c r="E125" i="2" s="1"/>
  <c r="D124" i="2"/>
  <c r="D125" i="2" s="1"/>
  <c r="I92" i="2"/>
  <c r="I93" i="2" s="1"/>
  <c r="F179" i="2"/>
  <c r="F180" i="2" s="1"/>
  <c r="I179" i="2"/>
  <c r="I180" i="2" s="1"/>
  <c r="H179" i="2"/>
  <c r="H180" i="2" s="1"/>
  <c r="G179" i="2"/>
  <c r="G180" i="2" s="1"/>
  <c r="E179" i="2"/>
  <c r="E180" i="2" s="1"/>
  <c r="D179" i="2"/>
  <c r="D180" i="2" s="1"/>
  <c r="I206" i="2"/>
  <c r="I207" i="2" s="1"/>
  <c r="E206" i="2"/>
  <c r="E207" i="2" s="1"/>
  <c r="G206" i="2"/>
  <c r="G207" i="2" s="1"/>
  <c r="H206" i="2"/>
  <c r="H207" i="2" s="1"/>
  <c r="F206" i="2"/>
  <c r="F207" i="2" s="1"/>
  <c r="G167" i="2"/>
  <c r="G71" i="2"/>
  <c r="G72" i="2" s="1"/>
  <c r="G51" i="2"/>
  <c r="E83" i="2"/>
  <c r="E84" i="2" s="1"/>
  <c r="D83" i="2"/>
  <c r="D84" i="2" s="1"/>
  <c r="I83" i="2"/>
  <c r="I84" i="2" s="1"/>
  <c r="E167" i="2"/>
  <c r="H133" i="2"/>
  <c r="H134" i="2" s="1"/>
  <c r="D133" i="2"/>
  <c r="D134" i="2" s="1"/>
  <c r="I133" i="2"/>
  <c r="I134" i="2" s="1"/>
  <c r="E133" i="2"/>
  <c r="E134" i="2" s="1"/>
  <c r="A174" i="2"/>
  <c r="I127" i="2"/>
  <c r="I128" i="2" s="1"/>
  <c r="E127" i="2"/>
  <c r="E128" i="2" s="1"/>
  <c r="D127" i="2"/>
  <c r="D128" i="2" s="1"/>
  <c r="I182" i="2"/>
  <c r="I183" i="2" s="1"/>
  <c r="A283" i="2"/>
  <c r="E182" i="2"/>
  <c r="E183" i="2" s="1"/>
  <c r="G182" i="2"/>
  <c r="G183" i="2" s="1"/>
  <c r="I269" i="2"/>
  <c r="I270" i="2" s="1"/>
  <c r="H269" i="2"/>
  <c r="H270" i="2" s="1"/>
  <c r="D269" i="2"/>
  <c r="D270" i="2" s="1"/>
  <c r="G269" i="2"/>
  <c r="G270" i="2" s="1"/>
  <c r="G275" i="2"/>
  <c r="G276" i="2" s="1"/>
  <c r="F275" i="2"/>
  <c r="F276" i="2" s="1"/>
  <c r="H275" i="2"/>
  <c r="H276" i="2" s="1"/>
  <c r="D275" i="2"/>
  <c r="D276" i="2" s="1"/>
  <c r="I48" i="2"/>
  <c r="E71" i="2"/>
  <c r="E72" i="2" s="1"/>
  <c r="F127" i="2"/>
  <c r="F128" i="2" s="1"/>
  <c r="H167" i="2"/>
  <c r="D182" i="2"/>
  <c r="D183" i="2" s="1"/>
  <c r="D185" i="2"/>
  <c r="D186" i="2" s="1"/>
  <c r="H185" i="2"/>
  <c r="H186" i="2" s="1"/>
  <c r="E185" i="2"/>
  <c r="E186" i="2" s="1"/>
  <c r="F215" i="2"/>
  <c r="F216" i="2" s="1"/>
  <c r="H215" i="2"/>
  <c r="H216" i="2" s="1"/>
  <c r="E218" i="2"/>
  <c r="E219" i="2" s="1"/>
  <c r="I218" i="2"/>
  <c r="I219" i="2" s="1"/>
  <c r="H218" i="2"/>
  <c r="H219" i="2" s="1"/>
  <c r="F218" i="2"/>
  <c r="F219" i="2" s="1"/>
  <c r="E269" i="2"/>
  <c r="E270" i="2" s="1"/>
  <c r="E275" i="2"/>
  <c r="E276" i="2" s="1"/>
  <c r="E62" i="2"/>
  <c r="E63" i="2" s="1"/>
  <c r="F167" i="2"/>
  <c r="D95" i="2"/>
  <c r="D96" i="2" s="1"/>
  <c r="H118" i="2"/>
  <c r="H119" i="2" s="1"/>
  <c r="G127" i="2"/>
  <c r="G128" i="2" s="1"/>
  <c r="F182" i="2"/>
  <c r="F183" i="2" s="1"/>
  <c r="F185" i="2"/>
  <c r="F186" i="2" s="1"/>
  <c r="F191" i="2"/>
  <c r="F192" i="2" s="1"/>
  <c r="I191" i="2"/>
  <c r="I192" i="2" s="1"/>
  <c r="D215" i="2"/>
  <c r="D216" i="2" s="1"/>
  <c r="D218" i="2"/>
  <c r="D219" i="2" s="1"/>
  <c r="F227" i="2"/>
  <c r="F228" i="2" s="1"/>
  <c r="H227" i="2"/>
  <c r="H228" i="2" s="1"/>
  <c r="I230" i="2"/>
  <c r="I231" i="2" s="1"/>
  <c r="E230" i="2"/>
  <c r="E231" i="2" s="1"/>
  <c r="H230" i="2"/>
  <c r="H231" i="2" s="1"/>
  <c r="F230" i="2"/>
  <c r="F231" i="2" s="1"/>
  <c r="I245" i="2"/>
  <c r="I246" i="2" s="1"/>
  <c r="H245" i="2"/>
  <c r="H246" i="2" s="1"/>
  <c r="D245" i="2"/>
  <c r="D246" i="2" s="1"/>
  <c r="F245" i="2"/>
  <c r="F246" i="2" s="1"/>
  <c r="E257" i="2"/>
  <c r="E258" i="2" s="1"/>
  <c r="D257" i="2"/>
  <c r="D258" i="2" s="1"/>
  <c r="H257" i="2"/>
  <c r="H258" i="2" s="1"/>
  <c r="F257" i="2"/>
  <c r="F258" i="2" s="1"/>
  <c r="F266" i="2"/>
  <c r="F267" i="2" s="1"/>
  <c r="E266" i="2"/>
  <c r="E267" i="2" s="1"/>
  <c r="I266" i="2"/>
  <c r="I267" i="2" s="1"/>
  <c r="H266" i="2"/>
  <c r="H267" i="2" s="1"/>
  <c r="F269" i="2"/>
  <c r="F270" i="2" s="1"/>
  <c r="I275" i="2"/>
  <c r="I276" i="2" s="1"/>
  <c r="E194" i="2"/>
  <c r="E195" i="2" s="1"/>
  <c r="I194" i="2"/>
  <c r="I195" i="2" s="1"/>
  <c r="G194" i="2"/>
  <c r="G195" i="2" s="1"/>
  <c r="D194" i="2"/>
  <c r="D195" i="2" s="1"/>
  <c r="H197" i="2"/>
  <c r="H198" i="2" s="1"/>
  <c r="D197" i="2"/>
  <c r="D198" i="2" s="1"/>
  <c r="E197" i="2"/>
  <c r="E198" i="2" s="1"/>
  <c r="F242" i="2"/>
  <c r="F243" i="2" s="1"/>
  <c r="E242" i="2"/>
  <c r="E243" i="2" s="1"/>
  <c r="I242" i="2"/>
  <c r="I243" i="2" s="1"/>
  <c r="G242" i="2"/>
  <c r="G243" i="2" s="1"/>
  <c r="H161" i="2"/>
  <c r="H162" i="2" s="1"/>
  <c r="H221" i="2"/>
  <c r="H222" i="2" s="1"/>
  <c r="D221" i="2"/>
  <c r="D222" i="2" s="1"/>
  <c r="D233" i="2"/>
  <c r="D234" i="2" s="1"/>
  <c r="H233" i="2"/>
  <c r="H234" i="2" s="1"/>
  <c r="G251" i="2"/>
  <c r="G252" i="2" s="1"/>
  <c r="F251" i="2"/>
  <c r="F252" i="2" s="1"/>
  <c r="I254" i="2"/>
  <c r="I255" i="2" s="1"/>
  <c r="E254" i="2"/>
  <c r="E255" i="2" s="1"/>
  <c r="A275" i="1"/>
  <c r="I275" i="1" s="1"/>
  <c r="I276" i="1" s="1"/>
  <c r="A272" i="1"/>
  <c r="A269" i="1"/>
  <c r="H269" i="1" s="1"/>
  <c r="H270" i="1" s="1"/>
  <c r="A266" i="1"/>
  <c r="I266" i="1" s="1"/>
  <c r="I267" i="1" s="1"/>
  <c r="A263" i="1"/>
  <c r="D263" i="1" s="1"/>
  <c r="D264" i="1" s="1"/>
  <c r="A260" i="1"/>
  <c r="E260" i="1" s="1"/>
  <c r="E261" i="1" s="1"/>
  <c r="A257" i="1"/>
  <c r="F257" i="1" s="1"/>
  <c r="F258" i="1" s="1"/>
  <c r="A254" i="1"/>
  <c r="A251" i="1"/>
  <c r="H251" i="1" s="1"/>
  <c r="H252" i="1" s="1"/>
  <c r="A248" i="1"/>
  <c r="I248" i="1" s="1"/>
  <c r="I249" i="1" s="1"/>
  <c r="A245" i="1"/>
  <c r="D245" i="1" s="1"/>
  <c r="D246" i="1" s="1"/>
  <c r="A242" i="1"/>
  <c r="E242" i="1" s="1"/>
  <c r="E243" i="1" s="1"/>
  <c r="A239" i="1"/>
  <c r="F239" i="1" s="1"/>
  <c r="F240" i="1" s="1"/>
  <c r="A236" i="1"/>
  <c r="A233" i="1"/>
  <c r="H233" i="1" s="1"/>
  <c r="H234" i="1" s="1"/>
  <c r="A230" i="1"/>
  <c r="I230" i="1" s="1"/>
  <c r="I231" i="1" s="1"/>
  <c r="A227" i="1"/>
  <c r="D227" i="1" s="1"/>
  <c r="D228" i="1" s="1"/>
  <c r="A224" i="1"/>
  <c r="E224" i="1" s="1"/>
  <c r="E225" i="1" s="1"/>
  <c r="A221" i="1"/>
  <c r="F221" i="1" s="1"/>
  <c r="F222" i="1" s="1"/>
  <c r="A218" i="1"/>
  <c r="A215" i="1"/>
  <c r="H215" i="1" s="1"/>
  <c r="H216" i="1" s="1"/>
  <c r="A212" i="1"/>
  <c r="I212" i="1" s="1"/>
  <c r="I213" i="1" s="1"/>
  <c r="A209" i="1"/>
  <c r="D209" i="1" s="1"/>
  <c r="D210" i="1" s="1"/>
  <c r="A206" i="1"/>
  <c r="E206" i="1" s="1"/>
  <c r="E207" i="1" s="1"/>
  <c r="A203" i="1"/>
  <c r="F203" i="1" s="1"/>
  <c r="F204" i="1" s="1"/>
  <c r="A200" i="1"/>
  <c r="A197" i="1"/>
  <c r="H197" i="1" s="1"/>
  <c r="H198" i="1" s="1"/>
  <c r="A194" i="1"/>
  <c r="I194" i="1" s="1"/>
  <c r="I195" i="1" s="1"/>
  <c r="A191" i="1"/>
  <c r="D191" i="1" s="1"/>
  <c r="D192" i="1" s="1"/>
  <c r="A188" i="1"/>
  <c r="E188" i="1" s="1"/>
  <c r="E189" i="1" s="1"/>
  <c r="A185" i="1"/>
  <c r="F185" i="1" s="1"/>
  <c r="F186" i="1" s="1"/>
  <c r="A182" i="1"/>
  <c r="A179" i="1"/>
  <c r="H179" i="1" s="1"/>
  <c r="H180" i="1" s="1"/>
  <c r="A176" i="1"/>
  <c r="I169" i="1"/>
  <c r="I280" i="1" s="1"/>
  <c r="H169" i="1"/>
  <c r="H280" i="1" s="1"/>
  <c r="G169" i="1"/>
  <c r="G280" i="1" s="1"/>
  <c r="F169" i="1"/>
  <c r="F280" i="1" s="1"/>
  <c r="E169" i="1"/>
  <c r="E280" i="1" s="1"/>
  <c r="D169" i="1"/>
  <c r="D280" i="1" s="1"/>
  <c r="A164" i="1"/>
  <c r="E164" i="1" s="1"/>
  <c r="E165" i="1" s="1"/>
  <c r="A161" i="1"/>
  <c r="I160" i="1"/>
  <c r="H160" i="1"/>
  <c r="G160" i="1"/>
  <c r="F160" i="1"/>
  <c r="E160" i="1"/>
  <c r="D160" i="1"/>
  <c r="A154" i="1"/>
  <c r="I153" i="1"/>
  <c r="H153" i="1"/>
  <c r="G153" i="1"/>
  <c r="F153" i="1"/>
  <c r="E153" i="1"/>
  <c r="D153" i="1"/>
  <c r="A148" i="1"/>
  <c r="I148" i="1" s="1"/>
  <c r="I149" i="1" s="1"/>
  <c r="A145" i="1"/>
  <c r="I144" i="1"/>
  <c r="H144" i="1"/>
  <c r="G144" i="1"/>
  <c r="F144" i="1"/>
  <c r="E144" i="1"/>
  <c r="D144" i="1"/>
  <c r="A139" i="1"/>
  <c r="D139" i="1" s="1"/>
  <c r="D140" i="1" s="1"/>
  <c r="A136" i="1"/>
  <c r="D136" i="1" s="1"/>
  <c r="D137" i="1" s="1"/>
  <c r="A133" i="1"/>
  <c r="I133" i="1" s="1"/>
  <c r="I134" i="1" s="1"/>
  <c r="I130" i="1"/>
  <c r="I131" i="1" s="1"/>
  <c r="H130" i="1"/>
  <c r="H131" i="1" s="1"/>
  <c r="G130" i="1"/>
  <c r="G131" i="1" s="1"/>
  <c r="F130" i="1"/>
  <c r="F131" i="1" s="1"/>
  <c r="E130" i="1"/>
  <c r="E131" i="1" s="1"/>
  <c r="D130" i="1"/>
  <c r="D131" i="1" s="1"/>
  <c r="A127" i="1"/>
  <c r="A124" i="1"/>
  <c r="I124" i="1" s="1"/>
  <c r="I125" i="1" s="1"/>
  <c r="A121" i="1"/>
  <c r="D121" i="1" s="1"/>
  <c r="D122" i="1" s="1"/>
  <c r="A118" i="1"/>
  <c r="I117" i="1"/>
  <c r="H117" i="1"/>
  <c r="G117" i="1"/>
  <c r="F117" i="1"/>
  <c r="E117" i="1"/>
  <c r="D117" i="1"/>
  <c r="A110" i="1"/>
  <c r="I110" i="1" s="1"/>
  <c r="I111" i="1" s="1"/>
  <c r="I106" i="1"/>
  <c r="I107" i="1" s="1"/>
  <c r="I108" i="1" s="1"/>
  <c r="H106" i="1"/>
  <c r="H107" i="1" s="1"/>
  <c r="H108" i="1" s="1"/>
  <c r="G106" i="1"/>
  <c r="G107" i="1" s="1"/>
  <c r="G108" i="1" s="1"/>
  <c r="F106" i="1"/>
  <c r="F107" i="1" s="1"/>
  <c r="F108" i="1" s="1"/>
  <c r="E106" i="1"/>
  <c r="E107" i="1" s="1"/>
  <c r="E108" i="1" s="1"/>
  <c r="D106" i="1"/>
  <c r="D107" i="1" s="1"/>
  <c r="D108" i="1" s="1"/>
  <c r="A95" i="1"/>
  <c r="E95" i="1" s="1"/>
  <c r="E96" i="1" s="1"/>
  <c r="A92" i="1"/>
  <c r="I92" i="1" s="1"/>
  <c r="I93" i="1" s="1"/>
  <c r="A89" i="1"/>
  <c r="I89" i="1" s="1"/>
  <c r="I90" i="1" s="1"/>
  <c r="A86" i="1"/>
  <c r="D86" i="1" s="1"/>
  <c r="D87" i="1" s="1"/>
  <c r="A83" i="1"/>
  <c r="I83" i="1" s="1"/>
  <c r="I84" i="1" s="1"/>
  <c r="A80" i="1"/>
  <c r="I79" i="1"/>
  <c r="H79" i="1"/>
  <c r="G79" i="1"/>
  <c r="F79" i="1"/>
  <c r="E79" i="1"/>
  <c r="D79" i="1"/>
  <c r="A71" i="1"/>
  <c r="I70" i="1"/>
  <c r="H70" i="1"/>
  <c r="G70" i="1"/>
  <c r="F70" i="1"/>
  <c r="E70" i="1"/>
  <c r="D70" i="1"/>
  <c r="I65" i="1"/>
  <c r="I66" i="1" s="1"/>
  <c r="H65" i="1"/>
  <c r="H66" i="1" s="1"/>
  <c r="G65" i="1"/>
  <c r="G66" i="1" s="1"/>
  <c r="F65" i="1"/>
  <c r="F66" i="1" s="1"/>
  <c r="E65" i="1"/>
  <c r="E66" i="1" s="1"/>
  <c r="D65" i="1"/>
  <c r="D66" i="1" s="1"/>
  <c r="A62" i="1"/>
  <c r="F62" i="1" s="1"/>
  <c r="F63" i="1" s="1"/>
  <c r="A59" i="1"/>
  <c r="I59" i="1" s="1"/>
  <c r="I60" i="1" s="1"/>
  <c r="A56" i="1"/>
  <c r="D56" i="1" s="1"/>
  <c r="D57" i="1" s="1"/>
  <c r="A53" i="1"/>
  <c r="I53" i="1" s="1"/>
  <c r="I54" i="1" s="1"/>
  <c r="I50" i="1"/>
  <c r="I51" i="1" s="1"/>
  <c r="H50" i="1"/>
  <c r="H51" i="1" s="1"/>
  <c r="G50" i="1"/>
  <c r="G51" i="1" s="1"/>
  <c r="F50" i="1"/>
  <c r="F51" i="1" s="1"/>
  <c r="E50" i="1"/>
  <c r="E51" i="1" s="1"/>
  <c r="D50" i="1"/>
  <c r="D51" i="1" s="1"/>
  <c r="I47" i="1"/>
  <c r="I48" i="1" s="1"/>
  <c r="H47" i="1"/>
  <c r="H48" i="1" s="1"/>
  <c r="G47" i="1"/>
  <c r="G48" i="1" s="1"/>
  <c r="F47" i="1"/>
  <c r="E47" i="1"/>
  <c r="D47" i="1"/>
  <c r="I44" i="1"/>
  <c r="I45" i="1" s="1"/>
  <c r="H44" i="1"/>
  <c r="H45" i="1" s="1"/>
  <c r="G44" i="1"/>
  <c r="G45" i="1" s="1"/>
  <c r="F44" i="1"/>
  <c r="F45" i="1" s="1"/>
  <c r="E44" i="1"/>
  <c r="D44" i="1"/>
  <c r="I26" i="1"/>
  <c r="H26" i="1"/>
  <c r="G26" i="1"/>
  <c r="F26" i="1"/>
  <c r="E26" i="1"/>
  <c r="D26" i="1"/>
  <c r="E145" i="1" l="1"/>
  <c r="E146" i="1" s="1"/>
  <c r="H56" i="1"/>
  <c r="H57" i="1" s="1"/>
  <c r="E212" i="1"/>
  <c r="E213" i="1" s="1"/>
  <c r="D174" i="2"/>
  <c r="D285" i="2" s="1"/>
  <c r="D286" i="2" s="1"/>
  <c r="E174" i="2"/>
  <c r="E285" i="2" s="1"/>
  <c r="E286" i="2" s="1"/>
  <c r="F212" i="1"/>
  <c r="F213" i="1" s="1"/>
  <c r="D172" i="2"/>
  <c r="D173" i="2" s="1"/>
  <c r="I278" i="2"/>
  <c r="I281" i="2" s="1"/>
  <c r="I170" i="2"/>
  <c r="I145" i="1"/>
  <c r="I146" i="1" s="1"/>
  <c r="D161" i="1"/>
  <c r="D162" i="1" s="1"/>
  <c r="G174" i="2"/>
  <c r="G175" i="2" s="1"/>
  <c r="D170" i="2"/>
  <c r="D278" i="2"/>
  <c r="D281" i="2" s="1"/>
  <c r="H174" i="2"/>
  <c r="I172" i="2"/>
  <c r="H278" i="2"/>
  <c r="H281" i="2" s="1"/>
  <c r="H170" i="2"/>
  <c r="G170" i="2"/>
  <c r="G278" i="2"/>
  <c r="G281" i="2" s="1"/>
  <c r="E172" i="2"/>
  <c r="I174" i="2"/>
  <c r="F278" i="2"/>
  <c r="F281" i="2" s="1"/>
  <c r="F170" i="2"/>
  <c r="G172" i="2"/>
  <c r="A285" i="2"/>
  <c r="H172" i="2"/>
  <c r="F174" i="2"/>
  <c r="F172" i="2"/>
  <c r="E278" i="2"/>
  <c r="E281" i="2" s="1"/>
  <c r="E170" i="2"/>
  <c r="D221" i="1"/>
  <c r="D222" i="1" s="1"/>
  <c r="G260" i="1"/>
  <c r="G261" i="1" s="1"/>
  <c r="E221" i="1"/>
  <c r="E222" i="1" s="1"/>
  <c r="I260" i="1"/>
  <c r="I261" i="1" s="1"/>
  <c r="H71" i="1"/>
  <c r="H72" i="1" s="1"/>
  <c r="G221" i="1"/>
  <c r="G222" i="1" s="1"/>
  <c r="G161" i="1"/>
  <c r="G162" i="1" s="1"/>
  <c r="I80" i="1"/>
  <c r="I81" i="1" s="1"/>
  <c r="F124" i="1"/>
  <c r="F125" i="1" s="1"/>
  <c r="I233" i="1"/>
  <c r="I234" i="1" s="1"/>
  <c r="G191" i="1"/>
  <c r="G192" i="1" s="1"/>
  <c r="F86" i="1"/>
  <c r="F87" i="1" s="1"/>
  <c r="I215" i="1"/>
  <c r="I216" i="1" s="1"/>
  <c r="I257" i="1"/>
  <c r="I258" i="1" s="1"/>
  <c r="E148" i="1"/>
  <c r="E149" i="1" s="1"/>
  <c r="G194" i="1"/>
  <c r="G195" i="1" s="1"/>
  <c r="D230" i="1"/>
  <c r="D231" i="1" s="1"/>
  <c r="G203" i="1"/>
  <c r="G204" i="1" s="1"/>
  <c r="D71" i="1"/>
  <c r="D72" i="1" s="1"/>
  <c r="E215" i="1"/>
  <c r="E216" i="1" s="1"/>
  <c r="H257" i="1"/>
  <c r="H258" i="1" s="1"/>
  <c r="I62" i="1"/>
  <c r="I63" i="1" s="1"/>
  <c r="D148" i="1"/>
  <c r="D149" i="1" s="1"/>
  <c r="H206" i="1"/>
  <c r="H207" i="1" s="1"/>
  <c r="G86" i="1"/>
  <c r="G87" i="1" s="1"/>
  <c r="F145" i="1"/>
  <c r="F146" i="1" s="1"/>
  <c r="G148" i="1"/>
  <c r="G149" i="1" s="1"/>
  <c r="F230" i="1"/>
  <c r="F231" i="1" s="1"/>
  <c r="F260" i="1"/>
  <c r="F261" i="1" s="1"/>
  <c r="I188" i="1"/>
  <c r="I189" i="1" s="1"/>
  <c r="E203" i="1"/>
  <c r="E204" i="1" s="1"/>
  <c r="G59" i="1"/>
  <c r="G60" i="1" s="1"/>
  <c r="E257" i="1"/>
  <c r="E258" i="1" s="1"/>
  <c r="E266" i="1"/>
  <c r="E267" i="1" s="1"/>
  <c r="H230" i="1"/>
  <c r="H231" i="1" s="1"/>
  <c r="H118" i="1"/>
  <c r="H119" i="1" s="1"/>
  <c r="E154" i="1"/>
  <c r="E155" i="1" s="1"/>
  <c r="G266" i="1"/>
  <c r="G267" i="1" s="1"/>
  <c r="I118" i="1"/>
  <c r="I119" i="1" s="1"/>
  <c r="G124" i="1"/>
  <c r="G125" i="1" s="1"/>
  <c r="G145" i="1"/>
  <c r="G146" i="1" s="1"/>
  <c r="H148" i="1"/>
  <c r="H149" i="1" s="1"/>
  <c r="H164" i="1"/>
  <c r="H165" i="1" s="1"/>
  <c r="G206" i="1"/>
  <c r="G207" i="1" s="1"/>
  <c r="I221" i="1"/>
  <c r="I222" i="1" s="1"/>
  <c r="E230" i="1"/>
  <c r="E231" i="1" s="1"/>
  <c r="I239" i="1"/>
  <c r="I240" i="1" s="1"/>
  <c r="D257" i="1"/>
  <c r="D258" i="1" s="1"/>
  <c r="H266" i="1"/>
  <c r="H267" i="1" s="1"/>
  <c r="I263" i="1"/>
  <c r="I264" i="1" s="1"/>
  <c r="H83" i="1"/>
  <c r="H84" i="1" s="1"/>
  <c r="H95" i="1"/>
  <c r="H96" i="1" s="1"/>
  <c r="E121" i="1"/>
  <c r="E122" i="1" s="1"/>
  <c r="F139" i="1"/>
  <c r="F140" i="1" s="1"/>
  <c r="H185" i="1"/>
  <c r="H186" i="1" s="1"/>
  <c r="G209" i="1"/>
  <c r="G210" i="1" s="1"/>
  <c r="G224" i="1"/>
  <c r="G225" i="1" s="1"/>
  <c r="G56" i="1"/>
  <c r="G57" i="1" s="1"/>
  <c r="G71" i="1"/>
  <c r="G72" i="1" s="1"/>
  <c r="F121" i="1"/>
  <c r="F122" i="1" s="1"/>
  <c r="H139" i="1"/>
  <c r="H140" i="1" s="1"/>
  <c r="H161" i="1"/>
  <c r="H162" i="1" s="1"/>
  <c r="H224" i="1"/>
  <c r="H225" i="1" s="1"/>
  <c r="E233" i="1"/>
  <c r="E234" i="1" s="1"/>
  <c r="H248" i="1"/>
  <c r="H249" i="1" s="1"/>
  <c r="D266" i="1"/>
  <c r="D267" i="1" s="1"/>
  <c r="F224" i="1"/>
  <c r="F225" i="1" s="1"/>
  <c r="D95" i="1"/>
  <c r="D96" i="1" s="1"/>
  <c r="F118" i="1"/>
  <c r="F119" i="1" s="1"/>
  <c r="H121" i="1"/>
  <c r="H122" i="1" s="1"/>
  <c r="I71" i="1"/>
  <c r="I72" i="1" s="1"/>
  <c r="F266" i="1"/>
  <c r="F267" i="1" s="1"/>
  <c r="G275" i="1"/>
  <c r="G276" i="1" s="1"/>
  <c r="H59" i="1"/>
  <c r="H60" i="1" s="1"/>
  <c r="H167" i="1"/>
  <c r="H278" i="1" s="1"/>
  <c r="H281" i="1" s="1"/>
  <c r="D89" i="1"/>
  <c r="D90" i="1" s="1"/>
  <c r="G136" i="1"/>
  <c r="G137" i="1" s="1"/>
  <c r="E179" i="1"/>
  <c r="E180" i="1" s="1"/>
  <c r="I185" i="1"/>
  <c r="I186" i="1" s="1"/>
  <c r="H194" i="1"/>
  <c r="H195" i="1" s="1"/>
  <c r="E86" i="1"/>
  <c r="E87" i="1" s="1"/>
  <c r="E89" i="1"/>
  <c r="E90" i="1" s="1"/>
  <c r="G121" i="1"/>
  <c r="G122" i="1" s="1"/>
  <c r="H124" i="1"/>
  <c r="H125" i="1" s="1"/>
  <c r="H145" i="1"/>
  <c r="H146" i="1" s="1"/>
  <c r="F148" i="1"/>
  <c r="F149" i="1" s="1"/>
  <c r="I161" i="1"/>
  <c r="I162" i="1" s="1"/>
  <c r="I179" i="1"/>
  <c r="I180" i="1" s="1"/>
  <c r="D203" i="1"/>
  <c r="D204" i="1" s="1"/>
  <c r="F206" i="1"/>
  <c r="F207" i="1" s="1"/>
  <c r="D212" i="1"/>
  <c r="D213" i="1" s="1"/>
  <c r="H221" i="1"/>
  <c r="H222" i="1" s="1"/>
  <c r="I224" i="1"/>
  <c r="I225" i="1" s="1"/>
  <c r="G230" i="1"/>
  <c r="G231" i="1" s="1"/>
  <c r="G245" i="1"/>
  <c r="G246" i="1" s="1"/>
  <c r="G257" i="1"/>
  <c r="G258" i="1" s="1"/>
  <c r="H260" i="1"/>
  <c r="H261" i="1" s="1"/>
  <c r="F89" i="1"/>
  <c r="F90" i="1" s="1"/>
  <c r="F242" i="1"/>
  <c r="F243" i="1" s="1"/>
  <c r="D248" i="1"/>
  <c r="D249" i="1" s="1"/>
  <c r="D59" i="1"/>
  <c r="D60" i="1" s="1"/>
  <c r="E161" i="1"/>
  <c r="E162" i="1" s="1"/>
  <c r="D185" i="1"/>
  <c r="D186" i="1" s="1"/>
  <c r="H203" i="1"/>
  <c r="H204" i="1" s="1"/>
  <c r="I206" i="1"/>
  <c r="I207" i="1" s="1"/>
  <c r="G212" i="1"/>
  <c r="G213" i="1" s="1"/>
  <c r="G227" i="1"/>
  <c r="G228" i="1" s="1"/>
  <c r="E239" i="1"/>
  <c r="E240" i="1" s="1"/>
  <c r="G242" i="1"/>
  <c r="G243" i="1" s="1"/>
  <c r="E248" i="1"/>
  <c r="E249" i="1" s="1"/>
  <c r="I251" i="1"/>
  <c r="I252" i="1" s="1"/>
  <c r="G89" i="1"/>
  <c r="G90" i="1" s="1"/>
  <c r="D80" i="1"/>
  <c r="D81" i="1" s="1"/>
  <c r="H89" i="1"/>
  <c r="H90" i="1" s="1"/>
  <c r="E133" i="1"/>
  <c r="E134" i="1" s="1"/>
  <c r="F188" i="1"/>
  <c r="F189" i="1" s="1"/>
  <c r="D194" i="1"/>
  <c r="D195" i="1" s="1"/>
  <c r="E56" i="1"/>
  <c r="E57" i="1" s="1"/>
  <c r="E59" i="1"/>
  <c r="E60" i="1" s="1"/>
  <c r="E62" i="1"/>
  <c r="E63" i="1" s="1"/>
  <c r="F83" i="1"/>
  <c r="F84" i="1" s="1"/>
  <c r="D118" i="1"/>
  <c r="D119" i="1" s="1"/>
  <c r="D124" i="1"/>
  <c r="D125" i="1" s="1"/>
  <c r="H133" i="1"/>
  <c r="H134" i="1" s="1"/>
  <c r="D145" i="1"/>
  <c r="D146" i="1" s="1"/>
  <c r="D154" i="1"/>
  <c r="D155" i="1" s="1"/>
  <c r="E185" i="1"/>
  <c r="E186" i="1" s="1"/>
  <c r="G188" i="1"/>
  <c r="G189" i="1" s="1"/>
  <c r="E194" i="1"/>
  <c r="E195" i="1" s="1"/>
  <c r="E197" i="1"/>
  <c r="E198" i="1" s="1"/>
  <c r="I203" i="1"/>
  <c r="I204" i="1" s="1"/>
  <c r="H212" i="1"/>
  <c r="H213" i="1" s="1"/>
  <c r="G239" i="1"/>
  <c r="G240" i="1" s="1"/>
  <c r="H242" i="1"/>
  <c r="H243" i="1" s="1"/>
  <c r="F248" i="1"/>
  <c r="F249" i="1" s="1"/>
  <c r="G263" i="1"/>
  <c r="G264" i="1" s="1"/>
  <c r="G80" i="1"/>
  <c r="G81" i="1" s="1"/>
  <c r="D133" i="1"/>
  <c r="D134" i="1" s="1"/>
  <c r="D239" i="1"/>
  <c r="D240" i="1" s="1"/>
  <c r="I269" i="1"/>
  <c r="I270" i="1" s="1"/>
  <c r="H86" i="1"/>
  <c r="H87" i="1" s="1"/>
  <c r="F56" i="1"/>
  <c r="F57" i="1" s="1"/>
  <c r="F59" i="1"/>
  <c r="F60" i="1" s="1"/>
  <c r="G83" i="1"/>
  <c r="G84" i="1" s="1"/>
  <c r="E118" i="1"/>
  <c r="E119" i="1" s="1"/>
  <c r="E124" i="1"/>
  <c r="E125" i="1" s="1"/>
  <c r="F161" i="1"/>
  <c r="F162" i="1" s="1"/>
  <c r="G185" i="1"/>
  <c r="G186" i="1" s="1"/>
  <c r="H188" i="1"/>
  <c r="H189" i="1" s="1"/>
  <c r="F194" i="1"/>
  <c r="F195" i="1" s="1"/>
  <c r="I197" i="1"/>
  <c r="I198" i="1" s="1"/>
  <c r="H239" i="1"/>
  <c r="H240" i="1" s="1"/>
  <c r="I242" i="1"/>
  <c r="I243" i="1" s="1"/>
  <c r="G248" i="1"/>
  <c r="G249" i="1" s="1"/>
  <c r="H263" i="1"/>
  <c r="H264" i="1" s="1"/>
  <c r="E167" i="1"/>
  <c r="E170" i="1" s="1"/>
  <c r="H53" i="1"/>
  <c r="H54" i="1" s="1"/>
  <c r="E80" i="1"/>
  <c r="E81" i="1" s="1"/>
  <c r="F154" i="1"/>
  <c r="F155" i="1" s="1"/>
  <c r="D48" i="1"/>
  <c r="H62" i="1"/>
  <c r="H63" i="1" s="1"/>
  <c r="G62" i="1"/>
  <c r="G63" i="1" s="1"/>
  <c r="I167" i="1"/>
  <c r="F80" i="1"/>
  <c r="F81" i="1" s="1"/>
  <c r="F92" i="1"/>
  <c r="F93" i="1" s="1"/>
  <c r="D92" i="1"/>
  <c r="D93" i="1" s="1"/>
  <c r="H92" i="1"/>
  <c r="H93" i="1" s="1"/>
  <c r="G92" i="1"/>
  <c r="G93" i="1" s="1"/>
  <c r="F127" i="1"/>
  <c r="F128" i="1" s="1"/>
  <c r="E127" i="1"/>
  <c r="E128" i="1" s="1"/>
  <c r="D127" i="1"/>
  <c r="D128" i="1" s="1"/>
  <c r="H127" i="1"/>
  <c r="H128" i="1" s="1"/>
  <c r="G127" i="1"/>
  <c r="G128" i="1" s="1"/>
  <c r="G154" i="1"/>
  <c r="G155" i="1" s="1"/>
  <c r="I272" i="1"/>
  <c r="I273" i="1" s="1"/>
  <c r="G272" i="1"/>
  <c r="G273" i="1" s="1"/>
  <c r="H272" i="1"/>
  <c r="H273" i="1" s="1"/>
  <c r="F272" i="1"/>
  <c r="F273" i="1" s="1"/>
  <c r="E272" i="1"/>
  <c r="E273" i="1" s="1"/>
  <c r="D272" i="1"/>
  <c r="D273" i="1" s="1"/>
  <c r="D62" i="1"/>
  <c r="D63" i="1" s="1"/>
  <c r="D167" i="1"/>
  <c r="H80" i="1"/>
  <c r="H81" i="1" s="1"/>
  <c r="E92" i="1"/>
  <c r="E93" i="1" s="1"/>
  <c r="I127" i="1"/>
  <c r="I128" i="1" s="1"/>
  <c r="H154" i="1"/>
  <c r="H155" i="1" s="1"/>
  <c r="A283" i="1"/>
  <c r="G182" i="1"/>
  <c r="G183" i="1" s="1"/>
  <c r="H182" i="1"/>
  <c r="H183" i="1" s="1"/>
  <c r="F182" i="1"/>
  <c r="F183" i="1" s="1"/>
  <c r="E182" i="1"/>
  <c r="E183" i="1" s="1"/>
  <c r="D182" i="1"/>
  <c r="D183" i="1" s="1"/>
  <c r="I182" i="1"/>
  <c r="I183" i="1" s="1"/>
  <c r="E71" i="1"/>
  <c r="E72" i="1" s="1"/>
  <c r="G110" i="1"/>
  <c r="G111" i="1" s="1"/>
  <c r="G218" i="1"/>
  <c r="G219" i="1" s="1"/>
  <c r="H218" i="1"/>
  <c r="H219" i="1" s="1"/>
  <c r="F218" i="1"/>
  <c r="F219" i="1" s="1"/>
  <c r="E218" i="1"/>
  <c r="E219" i="1" s="1"/>
  <c r="D218" i="1"/>
  <c r="D219" i="1" s="1"/>
  <c r="I218" i="1"/>
  <c r="I219" i="1" s="1"/>
  <c r="A174" i="1"/>
  <c r="E53" i="1"/>
  <c r="E54" i="1" s="1"/>
  <c r="D53" i="1"/>
  <c r="D54" i="1" s="1"/>
  <c r="F53" i="1"/>
  <c r="F54" i="1" s="1"/>
  <c r="G53" i="1"/>
  <c r="G54" i="1" s="1"/>
  <c r="G167" i="1"/>
  <c r="G118" i="1"/>
  <c r="G119" i="1" s="1"/>
  <c r="I154" i="1"/>
  <c r="I155" i="1" s="1"/>
  <c r="G236" i="1"/>
  <c r="G237" i="1" s="1"/>
  <c r="H236" i="1"/>
  <c r="H237" i="1" s="1"/>
  <c r="F236" i="1"/>
  <c r="F237" i="1" s="1"/>
  <c r="E236" i="1"/>
  <c r="E237" i="1" s="1"/>
  <c r="D236" i="1"/>
  <c r="D237" i="1" s="1"/>
  <c r="I236" i="1"/>
  <c r="I237" i="1" s="1"/>
  <c r="G254" i="1"/>
  <c r="G255" i="1" s="1"/>
  <c r="H254" i="1"/>
  <c r="H255" i="1" s="1"/>
  <c r="F254" i="1"/>
  <c r="F255" i="1" s="1"/>
  <c r="E254" i="1"/>
  <c r="E255" i="1" s="1"/>
  <c r="D254" i="1"/>
  <c r="D255" i="1" s="1"/>
  <c r="I254" i="1"/>
  <c r="I255" i="1" s="1"/>
  <c r="G200" i="1"/>
  <c r="G201" i="1" s="1"/>
  <c r="H200" i="1"/>
  <c r="H201" i="1" s="1"/>
  <c r="F200" i="1"/>
  <c r="F201" i="1" s="1"/>
  <c r="E200" i="1"/>
  <c r="E201" i="1" s="1"/>
  <c r="D200" i="1"/>
  <c r="D201" i="1" s="1"/>
  <c r="I200" i="1"/>
  <c r="I201" i="1" s="1"/>
  <c r="D45" i="1"/>
  <c r="D110" i="1"/>
  <c r="D111" i="1" s="1"/>
  <c r="H110" i="1"/>
  <c r="H111" i="1" s="1"/>
  <c r="F110" i="1"/>
  <c r="F111" i="1" s="1"/>
  <c r="E110" i="1"/>
  <c r="E111" i="1" s="1"/>
  <c r="F167" i="1"/>
  <c r="F71" i="1"/>
  <c r="E48" i="1"/>
  <c r="I56" i="1"/>
  <c r="I57" i="1" s="1"/>
  <c r="D83" i="1"/>
  <c r="D84" i="1" s="1"/>
  <c r="I86" i="1"/>
  <c r="I87" i="1" s="1"/>
  <c r="F95" i="1"/>
  <c r="F96" i="1" s="1"/>
  <c r="I121" i="1"/>
  <c r="I122" i="1" s="1"/>
  <c r="F133" i="1"/>
  <c r="F134" i="1" s="1"/>
  <c r="E136" i="1"/>
  <c r="E137" i="1" s="1"/>
  <c r="F48" i="1"/>
  <c r="E83" i="1"/>
  <c r="E84" i="1" s="1"/>
  <c r="G95" i="1"/>
  <c r="G96" i="1" s="1"/>
  <c r="G133" i="1"/>
  <c r="G134" i="1" s="1"/>
  <c r="F136" i="1"/>
  <c r="F137" i="1" s="1"/>
  <c r="E139" i="1"/>
  <c r="E140" i="1" s="1"/>
  <c r="G164" i="1"/>
  <c r="G165" i="1" s="1"/>
  <c r="G179" i="1"/>
  <c r="G180" i="1" s="1"/>
  <c r="D188" i="1"/>
  <c r="D189" i="1" s="1"/>
  <c r="F191" i="1"/>
  <c r="F192" i="1" s="1"/>
  <c r="G197" i="1"/>
  <c r="G198" i="1" s="1"/>
  <c r="D206" i="1"/>
  <c r="D207" i="1" s="1"/>
  <c r="F209" i="1"/>
  <c r="F210" i="1" s="1"/>
  <c r="G215" i="1"/>
  <c r="G216" i="1" s="1"/>
  <c r="D224" i="1"/>
  <c r="D225" i="1" s="1"/>
  <c r="F227" i="1"/>
  <c r="F228" i="1" s="1"/>
  <c r="G233" i="1"/>
  <c r="G234" i="1" s="1"/>
  <c r="D242" i="1"/>
  <c r="D243" i="1" s="1"/>
  <c r="F245" i="1"/>
  <c r="F246" i="1" s="1"/>
  <c r="G251" i="1"/>
  <c r="G252" i="1" s="1"/>
  <c r="D260" i="1"/>
  <c r="D261" i="1" s="1"/>
  <c r="F263" i="1"/>
  <c r="F264" i="1" s="1"/>
  <c r="G269" i="1"/>
  <c r="G270" i="1" s="1"/>
  <c r="E275" i="1"/>
  <c r="E276" i="1" s="1"/>
  <c r="I95" i="1"/>
  <c r="I96" i="1" s="1"/>
  <c r="H136" i="1"/>
  <c r="H137" i="1" s="1"/>
  <c r="G139" i="1"/>
  <c r="G140" i="1" s="1"/>
  <c r="I164" i="1"/>
  <c r="I165" i="1" s="1"/>
  <c r="H191" i="1"/>
  <c r="H192" i="1" s="1"/>
  <c r="H209" i="1"/>
  <c r="H210" i="1" s="1"/>
  <c r="H227" i="1"/>
  <c r="H228" i="1" s="1"/>
  <c r="H245" i="1"/>
  <c r="H246" i="1" s="1"/>
  <c r="I136" i="1"/>
  <c r="I137" i="1" s="1"/>
  <c r="D179" i="1"/>
  <c r="D180" i="1" s="1"/>
  <c r="I191" i="1"/>
  <c r="I192" i="1" s="1"/>
  <c r="D197" i="1"/>
  <c r="D198" i="1" s="1"/>
  <c r="I209" i="1"/>
  <c r="I210" i="1" s="1"/>
  <c r="D215" i="1"/>
  <c r="D216" i="1" s="1"/>
  <c r="I227" i="1"/>
  <c r="I228" i="1" s="1"/>
  <c r="D233" i="1"/>
  <c r="D234" i="1" s="1"/>
  <c r="I245" i="1"/>
  <c r="I246" i="1" s="1"/>
  <c r="D251" i="1"/>
  <c r="D252" i="1" s="1"/>
  <c r="D269" i="1"/>
  <c r="D270" i="1" s="1"/>
  <c r="I139" i="1"/>
  <c r="I140" i="1" s="1"/>
  <c r="D164" i="1"/>
  <c r="D165" i="1" s="1"/>
  <c r="E251" i="1"/>
  <c r="E252" i="1" s="1"/>
  <c r="E269" i="1"/>
  <c r="E270" i="1" s="1"/>
  <c r="H275" i="1"/>
  <c r="H276" i="1" s="1"/>
  <c r="F275" i="1"/>
  <c r="F276" i="1" s="1"/>
  <c r="E45" i="1"/>
  <c r="F164" i="1"/>
  <c r="F165" i="1" s="1"/>
  <c r="F179" i="1"/>
  <c r="F180" i="1" s="1"/>
  <c r="E191" i="1"/>
  <c r="E192" i="1" s="1"/>
  <c r="F197" i="1"/>
  <c r="F198" i="1" s="1"/>
  <c r="E209" i="1"/>
  <c r="E210" i="1" s="1"/>
  <c r="F215" i="1"/>
  <c r="F216" i="1" s="1"/>
  <c r="E227" i="1"/>
  <c r="E228" i="1" s="1"/>
  <c r="F233" i="1"/>
  <c r="F234" i="1" s="1"/>
  <c r="E245" i="1"/>
  <c r="E246" i="1" s="1"/>
  <c r="F251" i="1"/>
  <c r="F252" i="1" s="1"/>
  <c r="E263" i="1"/>
  <c r="E264" i="1" s="1"/>
  <c r="F269" i="1"/>
  <c r="F270" i="1" s="1"/>
  <c r="D275" i="1"/>
  <c r="D276" i="1" s="1"/>
  <c r="G285" i="2" l="1"/>
  <c r="G286" i="2" s="1"/>
  <c r="D175" i="2"/>
  <c r="E175" i="2"/>
  <c r="D176" i="2"/>
  <c r="D177" i="2" s="1"/>
  <c r="D283" i="2"/>
  <c r="D284" i="2" s="1"/>
  <c r="I27" i="2"/>
  <c r="I38" i="2" s="1"/>
  <c r="F27" i="2"/>
  <c r="H285" i="2"/>
  <c r="H286" i="2" s="1"/>
  <c r="H175" i="2"/>
  <c r="I285" i="2"/>
  <c r="I286" i="2" s="1"/>
  <c r="I175" i="2"/>
  <c r="D27" i="2"/>
  <c r="F173" i="2"/>
  <c r="F283" i="2"/>
  <c r="F176" i="2"/>
  <c r="F177" i="2" s="1"/>
  <c r="E173" i="2"/>
  <c r="E283" i="2"/>
  <c r="E176" i="2"/>
  <c r="E177" i="2" s="1"/>
  <c r="F285" i="2"/>
  <c r="F286" i="2" s="1"/>
  <c r="F175" i="2"/>
  <c r="G27" i="2"/>
  <c r="H283" i="2"/>
  <c r="H173" i="2"/>
  <c r="H176" i="2"/>
  <c r="H177" i="2" s="1"/>
  <c r="G283" i="2"/>
  <c r="G173" i="2"/>
  <c r="G176" i="2"/>
  <c r="G177" i="2" s="1"/>
  <c r="H27" i="2"/>
  <c r="E27" i="2"/>
  <c r="I283" i="2"/>
  <c r="I176" i="2"/>
  <c r="I177" i="2" s="1"/>
  <c r="I173" i="2"/>
  <c r="I174" i="1"/>
  <c r="I285" i="1" s="1"/>
  <c r="I286" i="1" s="1"/>
  <c r="H170" i="1"/>
  <c r="E278" i="1"/>
  <c r="E281" i="1" s="1"/>
  <c r="E27" i="1" s="1"/>
  <c r="E37" i="1" s="1"/>
  <c r="D278" i="1"/>
  <c r="D281" i="1" s="1"/>
  <c r="D170" i="1"/>
  <c r="A285" i="1"/>
  <c r="E174" i="1"/>
  <c r="G172" i="1"/>
  <c r="H27" i="1"/>
  <c r="I278" i="1"/>
  <c r="I281" i="1" s="1"/>
  <c r="I170" i="1"/>
  <c r="G174" i="1"/>
  <c r="E172" i="1"/>
  <c r="D172" i="1"/>
  <c r="F72" i="1"/>
  <c r="F172" i="1"/>
  <c r="D174" i="1"/>
  <c r="H174" i="1"/>
  <c r="G170" i="1"/>
  <c r="G278" i="1"/>
  <c r="G281" i="1" s="1"/>
  <c r="F174" i="1"/>
  <c r="I172" i="1"/>
  <c r="H172" i="1"/>
  <c r="F278" i="1"/>
  <c r="F281" i="1" s="1"/>
  <c r="F170" i="1"/>
  <c r="D287" i="2" l="1"/>
  <c r="D288" i="2" s="1"/>
  <c r="I37" i="2"/>
  <c r="I32" i="2"/>
  <c r="I35" i="2"/>
  <c r="I31" i="2"/>
  <c r="I34" i="2"/>
  <c r="I30" i="2"/>
  <c r="I39" i="2" s="1"/>
  <c r="I33" i="2"/>
  <c r="I36" i="2"/>
  <c r="G32" i="2"/>
  <c r="G36" i="2"/>
  <c r="G33" i="2"/>
  <c r="G30" i="2"/>
  <c r="G35" i="2"/>
  <c r="G34" i="2"/>
  <c r="G37" i="2"/>
  <c r="G31" i="2"/>
  <c r="G287" i="2"/>
  <c r="G288" i="2" s="1"/>
  <c r="G284" i="2"/>
  <c r="D34" i="2"/>
  <c r="D30" i="2"/>
  <c r="D31" i="2"/>
  <c r="D35" i="2"/>
  <c r="D32" i="2"/>
  <c r="D37" i="2"/>
  <c r="D33" i="2"/>
  <c r="D36" i="2"/>
  <c r="I284" i="2"/>
  <c r="I287" i="2"/>
  <c r="I288" i="2" s="1"/>
  <c r="D38" i="2"/>
  <c r="F287" i="2"/>
  <c r="F288" i="2" s="1"/>
  <c r="F284" i="2"/>
  <c r="F35" i="2"/>
  <c r="F31" i="2"/>
  <c r="F30" i="2"/>
  <c r="F37" i="2"/>
  <c r="F32" i="2"/>
  <c r="F36" i="2"/>
  <c r="F34" i="2"/>
  <c r="F33" i="2"/>
  <c r="G38" i="2"/>
  <c r="F38" i="2"/>
  <c r="E37" i="2"/>
  <c r="E34" i="2"/>
  <c r="E35" i="2"/>
  <c r="E32" i="2"/>
  <c r="E33" i="2"/>
  <c r="E30" i="2"/>
  <c r="E36" i="2"/>
  <c r="E31" i="2"/>
  <c r="E38" i="2"/>
  <c r="E284" i="2"/>
  <c r="E287" i="2"/>
  <c r="E288" i="2" s="1"/>
  <c r="H36" i="2"/>
  <c r="H32" i="2"/>
  <c r="H35" i="2"/>
  <c r="H33" i="2"/>
  <c r="H30" i="2"/>
  <c r="H39" i="2" s="1"/>
  <c r="H37" i="2"/>
  <c r="H34" i="2"/>
  <c r="H31" i="2"/>
  <c r="H38" i="2"/>
  <c r="H287" i="2"/>
  <c r="H288" i="2" s="1"/>
  <c r="H284" i="2"/>
  <c r="I175" i="1"/>
  <c r="E38" i="1"/>
  <c r="E30" i="1"/>
  <c r="E31" i="1"/>
  <c r="E33" i="1"/>
  <c r="E36" i="1"/>
  <c r="E35" i="1"/>
  <c r="E34" i="1"/>
  <c r="E32" i="1"/>
  <c r="F283" i="1"/>
  <c r="F176" i="1"/>
  <c r="F177" i="1" s="1"/>
  <c r="F173" i="1"/>
  <c r="I27" i="1"/>
  <c r="H285" i="1"/>
  <c r="H286" i="1" s="1"/>
  <c r="H175" i="1"/>
  <c r="H34" i="1"/>
  <c r="H35" i="1"/>
  <c r="H31" i="1"/>
  <c r="H36" i="1"/>
  <c r="H33" i="1"/>
  <c r="H30" i="1"/>
  <c r="H39" i="1" s="1"/>
  <c r="H37" i="1"/>
  <c r="H32" i="1"/>
  <c r="F285" i="1"/>
  <c r="F286" i="1" s="1"/>
  <c r="F175" i="1"/>
  <c r="D285" i="1"/>
  <c r="D286" i="1" s="1"/>
  <c r="D175" i="1"/>
  <c r="G285" i="1"/>
  <c r="G286" i="1" s="1"/>
  <c r="G175" i="1"/>
  <c r="E175" i="1"/>
  <c r="E285" i="1"/>
  <c r="E286" i="1" s="1"/>
  <c r="G27" i="1"/>
  <c r="G38" i="1" s="1"/>
  <c r="F27" i="1"/>
  <c r="D27" i="1"/>
  <c r="D38" i="1" s="1"/>
  <c r="H283" i="1"/>
  <c r="H176" i="1"/>
  <c r="H177" i="1" s="1"/>
  <c r="H173" i="1"/>
  <c r="D283" i="1"/>
  <c r="D173" i="1"/>
  <c r="D176" i="1"/>
  <c r="D177" i="1" s="1"/>
  <c r="H38" i="1"/>
  <c r="I283" i="1"/>
  <c r="I176" i="1"/>
  <c r="I177" i="1" s="1"/>
  <c r="I173" i="1"/>
  <c r="E283" i="1"/>
  <c r="E173" i="1"/>
  <c r="E176" i="1"/>
  <c r="E177" i="1" s="1"/>
  <c r="G283" i="1"/>
  <c r="G173" i="1"/>
  <c r="G176" i="1"/>
  <c r="G177" i="1" s="1"/>
  <c r="G39" i="2" l="1"/>
  <c r="F39" i="2"/>
  <c r="D39" i="2"/>
  <c r="E39" i="2"/>
  <c r="E39" i="1"/>
  <c r="D284" i="1"/>
  <c r="D287" i="1"/>
  <c r="D288" i="1" s="1"/>
  <c r="G287" i="1"/>
  <c r="G288" i="1" s="1"/>
  <c r="G284" i="1"/>
  <c r="H287" i="1"/>
  <c r="H288" i="1" s="1"/>
  <c r="H284" i="1"/>
  <c r="E284" i="1"/>
  <c r="E287" i="1"/>
  <c r="E288" i="1" s="1"/>
  <c r="I37" i="1"/>
  <c r="I32" i="1"/>
  <c r="I35" i="1"/>
  <c r="I36" i="1"/>
  <c r="I33" i="1"/>
  <c r="I30" i="1"/>
  <c r="I39" i="1" s="1"/>
  <c r="I34" i="1"/>
  <c r="I31" i="1"/>
  <c r="F37" i="1"/>
  <c r="F36" i="1"/>
  <c r="F35" i="1"/>
  <c r="F34" i="1"/>
  <c r="F33" i="1"/>
  <c r="F32" i="1"/>
  <c r="F31" i="1"/>
  <c r="F30" i="1"/>
  <c r="F38" i="1"/>
  <c r="I287" i="1"/>
  <c r="I288" i="1" s="1"/>
  <c r="I284" i="1"/>
  <c r="G33" i="1"/>
  <c r="G30" i="1"/>
  <c r="G37" i="1"/>
  <c r="G34" i="1"/>
  <c r="G35" i="1"/>
  <c r="G32" i="1"/>
  <c r="G36" i="1"/>
  <c r="G31" i="1"/>
  <c r="F287" i="1"/>
  <c r="F288" i="1" s="1"/>
  <c r="F284" i="1"/>
  <c r="D37" i="1"/>
  <c r="D31" i="1"/>
  <c r="D33" i="1"/>
  <c r="D34" i="1"/>
  <c r="D35" i="1"/>
  <c r="D32" i="1"/>
  <c r="D36" i="1"/>
  <c r="D30" i="1"/>
  <c r="I38" i="1"/>
  <c r="G39" i="1" l="1"/>
  <c r="F39" i="1"/>
  <c r="D39" i="1"/>
</calcChain>
</file>

<file path=xl/sharedStrings.xml><?xml version="1.0" encoding="utf-8"?>
<sst xmlns="http://schemas.openxmlformats.org/spreadsheetml/2006/main" count="969" uniqueCount="421">
  <si>
    <t xml:space="preserve">Chlorophylle a  ( µg/l) </t>
  </si>
  <si>
    <t>Fluorescence Phycocyanine (µg/l)</t>
  </si>
  <si>
    <t>CYANOTOXINES PAR CHROMATOGRAPHIE</t>
  </si>
  <si>
    <t>Microcystines LR (µg/l)</t>
  </si>
  <si>
    <t>Microcystines YR (µg/l)</t>
  </si>
  <si>
    <t>Microcystines RR (µg/l)</t>
  </si>
  <si>
    <t>Microcystine  LF (µg/L)</t>
  </si>
  <si>
    <t>Microcystine LW (µg/L)</t>
  </si>
  <si>
    <t>Microcystine LY (µg/L)</t>
  </si>
  <si>
    <t>Microcystine LA (µg/L)</t>
  </si>
  <si>
    <t>Anatoxine A (µg/L)</t>
  </si>
  <si>
    <t>Saxitoxine (µg/L)</t>
  </si>
  <si>
    <t>Cylindrospermopsine (µg/L)</t>
  </si>
  <si>
    <t>Nodularine (µg/L)</t>
  </si>
  <si>
    <t>CYANOTOXINES PAR ELISA</t>
  </si>
  <si>
    <t>Microcystines et Nodularines  (µg/L)</t>
  </si>
  <si>
    <t>Autres micro algues par mL</t>
  </si>
  <si>
    <t>Répartition en %</t>
  </si>
  <si>
    <t>CHLOROPHYCEES</t>
  </si>
  <si>
    <t>ZYGOPHYCEES</t>
  </si>
  <si>
    <t>DIATOMOPHYCEES</t>
  </si>
  <si>
    <t>CHRYSOPHYCEES</t>
  </si>
  <si>
    <t>DINOPHYCEES</t>
  </si>
  <si>
    <t>CRYPTOPHYCEES</t>
  </si>
  <si>
    <t>XANTOPHYCEES</t>
  </si>
  <si>
    <t>EUGLENOPHYCEES</t>
  </si>
  <si>
    <t>CYANOBACTERIES</t>
  </si>
  <si>
    <t>total en %</t>
  </si>
  <si>
    <t>Nbre de cellules/mL</t>
  </si>
  <si>
    <t>Aphanocapsa sp.</t>
  </si>
  <si>
    <t>Aphanocapsa sp.en biovolume µm3/ml</t>
  </si>
  <si>
    <t>Aphanocapsa sp.en biovolume mm3/L</t>
  </si>
  <si>
    <t>Aphanothece sp.</t>
  </si>
  <si>
    <t>Aphanothece sp.en biovolume µm3/ml</t>
  </si>
  <si>
    <t>Aphanothece sp.en biovolume mm3/L</t>
  </si>
  <si>
    <t>Coelomoron sp.</t>
  </si>
  <si>
    <t>Coelomoron sp. en biovolume µm3/ml</t>
  </si>
  <si>
    <t>Coelomoron sp. en biovolume mm3/L</t>
  </si>
  <si>
    <r>
      <t>Coelosphaerium sp.</t>
    </r>
    <r>
      <rPr>
        <b/>
        <sz val="10"/>
        <color indexed="10"/>
        <rFont val="Arial Narrow"/>
        <family val="2"/>
      </rPr>
      <t xml:space="preserve"> </t>
    </r>
  </si>
  <si>
    <r>
      <t>Coelosphaerium sp.</t>
    </r>
    <r>
      <rPr>
        <b/>
        <sz val="10"/>
        <color indexed="10"/>
        <rFont val="Arial Narrow"/>
        <family val="2"/>
      </rPr>
      <t xml:space="preserve">  </t>
    </r>
    <r>
      <rPr>
        <i/>
        <sz val="10"/>
        <rFont val="Arial Narrow"/>
        <family val="2"/>
      </rPr>
      <t>en biovolume µm3/ml</t>
    </r>
  </si>
  <si>
    <r>
      <t>Coelosphaerium sp.</t>
    </r>
    <r>
      <rPr>
        <b/>
        <sz val="10"/>
        <color indexed="10"/>
        <rFont val="Arial Narrow"/>
        <family val="2"/>
      </rPr>
      <t xml:space="preserve">  </t>
    </r>
    <r>
      <rPr>
        <i/>
        <sz val="10"/>
        <rFont val="Arial Narrow"/>
        <family val="2"/>
      </rPr>
      <t>en biovolume mm3/L</t>
    </r>
  </si>
  <si>
    <t>Cyanodictyon sp</t>
  </si>
  <si>
    <t>Cyanodictyon sp en biovolume µm3/ml</t>
  </si>
  <si>
    <t>Cyanodictyon sp en biovolume mm3/L</t>
  </si>
  <si>
    <t>Cyanogranis sp</t>
  </si>
  <si>
    <t>Cyanogranis sp en biovolume µm3/ml</t>
  </si>
  <si>
    <t>Cyanogranis sp en biovolume mm3/L</t>
  </si>
  <si>
    <t>Cyanonephron sp.</t>
  </si>
  <si>
    <t>Cyanonephron sp. en biovolume µm3/ml</t>
  </si>
  <si>
    <t>Cyanonephron sp. en biovolume mm3/L</t>
  </si>
  <si>
    <t xml:space="preserve">Limnococcus sp </t>
  </si>
  <si>
    <t>Limnococcus sp en biovolume µm3/ml</t>
  </si>
  <si>
    <t>Limnococcus sp en biovolumemm3/L</t>
  </si>
  <si>
    <t>Merismopedia glauca</t>
  </si>
  <si>
    <t>Merismopedia tenuissima</t>
  </si>
  <si>
    <t>Merismopedia sp.</t>
  </si>
  <si>
    <t>Somme des Merismopedia en Nombre cellules/ml</t>
  </si>
  <si>
    <t>Somme des Merismopedia en biovolume µm3/ml</t>
  </si>
  <si>
    <t>Somme des Merismopedia en biovolume mm3/L</t>
  </si>
  <si>
    <t>Microcystis aeruginosa</t>
  </si>
  <si>
    <t>Microcystis botrys</t>
  </si>
  <si>
    <t>Microcystis flos aquae</t>
  </si>
  <si>
    <t>Microcystis viridis</t>
  </si>
  <si>
    <t>Microcystis wesenbergii</t>
  </si>
  <si>
    <t>Microcystis sp.</t>
  </si>
  <si>
    <t>Somme des Microcystis en Nombre cellules/ml</t>
  </si>
  <si>
    <t>Somme des Microcystis en biovolume µm3/ml</t>
  </si>
  <si>
    <t>Somme des Microcystis en biovolume mm3/L</t>
  </si>
  <si>
    <t>Radiocystis sp.</t>
  </si>
  <si>
    <t>Radiocystis sp. en biovolume µm3/ml</t>
  </si>
  <si>
    <t>Radiocystis sp. en biovolume mm3/L</t>
  </si>
  <si>
    <t>Rhabdoderma sp.</t>
  </si>
  <si>
    <t>Rhabdoderma sp. en biovolume µm3/ml</t>
  </si>
  <si>
    <t>Rhabdoderma sp. en biovolume mm3/L</t>
  </si>
  <si>
    <t>Snowella sp.</t>
  </si>
  <si>
    <t>Snowella sp. en biovolume µm3/ml</t>
  </si>
  <si>
    <t>Snowella sp. en biovolume mm3/L</t>
  </si>
  <si>
    <t>Synechococcus sp.</t>
  </si>
  <si>
    <t>Synechococcus sp. en biovolume µm3/ml</t>
  </si>
  <si>
    <t>Synechococcus sp. en biovolume mm3/L</t>
  </si>
  <si>
    <t>Woronichinia sp.</t>
  </si>
  <si>
    <t>Woronichinia sp. en biovolume µm3/ml</t>
  </si>
  <si>
    <t>Woronichinia sp. en biovolume mm3/L</t>
  </si>
  <si>
    <t>Dolichospermum(Anabaena circinalis )</t>
  </si>
  <si>
    <t>Dolichospermum (Anabaena crassa )</t>
  </si>
  <si>
    <t>Dolichospermum(Anabaena flos aquae )</t>
  </si>
  <si>
    <t>Dolichospermum  (Anabaena heterospora)</t>
  </si>
  <si>
    <t>Dolichospermum (Anabaena mendotae )</t>
  </si>
  <si>
    <t>Dolichospermum (Anabaena planctonica )</t>
  </si>
  <si>
    <t>Dolichospermum (Anabaena spiroides  )</t>
  </si>
  <si>
    <t>Dolichospermum (Anabaena viguieri )</t>
  </si>
  <si>
    <t>Dolichospermum (Anabaena sp. )</t>
  </si>
  <si>
    <t>Somme Dolichospermum en Nombre cellules/ml</t>
  </si>
  <si>
    <t>Somme Dolichospermum en biovolume µm3/ml</t>
  </si>
  <si>
    <t>Somme Dolichospermum en biovolume mm3/L</t>
  </si>
  <si>
    <t>Anabaenopsis sp</t>
  </si>
  <si>
    <t>Anabaenopsis sp en biovolume µm3/ml</t>
  </si>
  <si>
    <t>Anabaenopsis sp en biovolume mm3/L</t>
  </si>
  <si>
    <t>Aphanizomenon aphanizomenoides</t>
  </si>
  <si>
    <t>Aphanizomenon flos aquae</t>
  </si>
  <si>
    <t>Aphanizomenon gracile</t>
  </si>
  <si>
    <t>Aphanizomenon issatschenkoi (Cuspidothrix)</t>
  </si>
  <si>
    <t>Aphanizomenon sp.</t>
  </si>
  <si>
    <t>Somme Aphanizomenon en Nombre cellules/ml</t>
  </si>
  <si>
    <t>Somme Aphanizomenon en biovolume µm3/ml</t>
  </si>
  <si>
    <t>Somme Aphanizomenon en biovolume mm3/L</t>
  </si>
  <si>
    <t>Cuspidothrix sp</t>
  </si>
  <si>
    <t>Cuspidothrix sp en biovolume µm3/ml</t>
  </si>
  <si>
    <t>Cuspidothrix sp en biovolume mm3/L</t>
  </si>
  <si>
    <r>
      <t>Cylindrospermopsis sp.</t>
    </r>
    <r>
      <rPr>
        <b/>
        <sz val="10"/>
        <color indexed="10"/>
        <rFont val="Arial Narrow"/>
        <family val="2"/>
      </rPr>
      <t xml:space="preserve"> </t>
    </r>
  </si>
  <si>
    <r>
      <t>Cylindrospermopsis sp.</t>
    </r>
    <r>
      <rPr>
        <b/>
        <sz val="10"/>
        <color indexed="10"/>
        <rFont val="Arial Narrow"/>
        <family val="2"/>
      </rPr>
      <t xml:space="preserve">  </t>
    </r>
    <r>
      <rPr>
        <i/>
        <sz val="10"/>
        <rFont val="Arial Narrow"/>
        <family val="2"/>
      </rPr>
      <t>en biovolume µm3/ml</t>
    </r>
  </si>
  <si>
    <r>
      <t>Cylindrospermopsis sp.</t>
    </r>
    <r>
      <rPr>
        <b/>
        <sz val="10"/>
        <color indexed="10"/>
        <rFont val="Arial Narrow"/>
        <family val="2"/>
      </rPr>
      <t xml:space="preserve">  </t>
    </r>
    <r>
      <rPr>
        <b/>
        <i/>
        <sz val="10"/>
        <rFont val="Arial Narrow"/>
        <family val="2"/>
      </rPr>
      <t>en biovolume mm3/L</t>
    </r>
  </si>
  <si>
    <t>Cylindrospermum sp.</t>
  </si>
  <si>
    <t>Cylindrospermum sp. en biovolume µm3/ml</t>
  </si>
  <si>
    <t>Cylindrospermum sp. en biovolume mm3/L</t>
  </si>
  <si>
    <t>Rhaphidiopsis sp.</t>
  </si>
  <si>
    <t>Rhaphidiopsis sp. en biovolume µm3/ml</t>
  </si>
  <si>
    <t>Rhaphidiopsis sp. en biovolume mm3/L</t>
  </si>
  <si>
    <t>Komvophoron sp.</t>
  </si>
  <si>
    <t>Komvophoron sp. en biovolume µm3/ml</t>
  </si>
  <si>
    <t>Komvophoron sp. en biovolume mm3/L</t>
  </si>
  <si>
    <t>Geitlerinema sp</t>
  </si>
  <si>
    <t>Geitlerinema sp en biovolume µm3/ml</t>
  </si>
  <si>
    <t>Geitlerinema sp en biovolume mm3/L</t>
  </si>
  <si>
    <t>Limnothrix sp</t>
  </si>
  <si>
    <t>Oscillatoria limosa</t>
  </si>
  <si>
    <t>Oscillatoria princeps</t>
  </si>
  <si>
    <t>Oscillatoria sp.</t>
  </si>
  <si>
    <t>Somme des Oscillatoria en Nombre cellules/ml</t>
  </si>
  <si>
    <t>Somme des Oscillatoria en biovolume µm3/ml</t>
  </si>
  <si>
    <t>Somme des Oscillatoria en biovolume mm3/L</t>
  </si>
  <si>
    <t>Planktolyngbia sp.</t>
  </si>
  <si>
    <t>Planktolyngbia sp. en biovolume µm3/ml</t>
  </si>
  <si>
    <t>Planktolyngbia sp. en biovolume mm3/L</t>
  </si>
  <si>
    <t>Planktothrix agardhii</t>
  </si>
  <si>
    <t>Planktothrix sp.</t>
  </si>
  <si>
    <t>Planktothrix isothrix</t>
  </si>
  <si>
    <t>Somme des Planktothrix en Nombre cellules/ml</t>
  </si>
  <si>
    <t>Somme des Planktothrix en biovolume µm3/ml</t>
  </si>
  <si>
    <t>Somme des Planktothrix en biovolume mm3/L</t>
  </si>
  <si>
    <t>Pseudanabaena catenata</t>
  </si>
  <si>
    <t>Pseudanabaena limnetica</t>
  </si>
  <si>
    <r>
      <t>Pseudanabaena mucicola</t>
    </r>
    <r>
      <rPr>
        <b/>
        <sz val="10"/>
        <color indexed="10"/>
        <rFont val="Arial Narrow"/>
        <family val="2"/>
      </rPr>
      <t xml:space="preserve"> </t>
    </r>
  </si>
  <si>
    <t>Pseudanabaena sp.</t>
  </si>
  <si>
    <t>Somme des Pseudanabaena en Nombre cellules/ml</t>
  </si>
  <si>
    <t>Somme des Pseudanabaena  en biovolume µm3/ml</t>
  </si>
  <si>
    <t>Somme des Pseudanabaena  en biovolume mm3/L</t>
  </si>
  <si>
    <t>Romeria sp.</t>
  </si>
  <si>
    <t>Romeria sp. en biovolume µm3/ml</t>
  </si>
  <si>
    <t>Romeria sp. en biovolume mm3/L</t>
  </si>
  <si>
    <t>Autres</t>
  </si>
  <si>
    <t>Cyanobactéries toxinogènes en nombre de cellules /mL</t>
  </si>
  <si>
    <t>x</t>
  </si>
  <si>
    <t>Cyanobactéries toxinogènes en nombre de colonies / mL</t>
  </si>
  <si>
    <t>Cyanobactéries  en nombre de cellules / mL</t>
  </si>
  <si>
    <t>Cyanobactéries totales en nombre de cellules /ml</t>
  </si>
  <si>
    <t>total toxi µm3</t>
  </si>
  <si>
    <t>Cyanobactéries total en nombre de colonies / mL</t>
  </si>
  <si>
    <t>total=1458,62</t>
  </si>
  <si>
    <t>Cyanobactéries toxinogènes biovolume en µm3/ml</t>
  </si>
  <si>
    <t>Total non toxi=</t>
  </si>
  <si>
    <t>Cyanobactéries toxinogènes biovolume en mm3/L</t>
  </si>
  <si>
    <t>Cyanobactéries biovolume total en µm3//ml</t>
  </si>
  <si>
    <r>
      <t>Cyanobactéries biovolume total en mm</t>
    </r>
    <r>
      <rPr>
        <vertAlign val="superscript"/>
        <sz val="11"/>
        <rFont val="Arial Narrow"/>
        <family val="2"/>
      </rPr>
      <t>3</t>
    </r>
    <r>
      <rPr>
        <sz val="11"/>
        <rFont val="Arial Narrow"/>
        <family val="2"/>
      </rPr>
      <t>/L</t>
    </r>
  </si>
  <si>
    <t>Cyanobactéries totales biovolume total en µm3//ml</t>
  </si>
  <si>
    <t>SAPPHIRE</t>
  </si>
  <si>
    <r>
      <t>Cyanobactéries totales  biovolume total en mm</t>
    </r>
    <r>
      <rPr>
        <vertAlign val="superscript"/>
        <sz val="11"/>
        <rFont val="Arial Narrow"/>
        <family val="2"/>
      </rPr>
      <t>3</t>
    </r>
    <r>
      <rPr>
        <sz val="11"/>
        <rFont val="Arial Narrow"/>
        <family val="2"/>
      </rPr>
      <t>/L</t>
    </r>
  </si>
  <si>
    <t>Arthrospira sp</t>
  </si>
  <si>
    <t>Arthrospira sp en biovolume µm3/ml</t>
  </si>
  <si>
    <t>Arthrospira sp en biovolume mm3/L</t>
  </si>
  <si>
    <t>Calothrix sp</t>
  </si>
  <si>
    <t>Calothrix sp en biovolume µm3/ml</t>
  </si>
  <si>
    <t>Calothrix sp en biovolume mm3/L</t>
  </si>
  <si>
    <t>Chrysosporum sp</t>
  </si>
  <si>
    <t>Chrysosporum sp en biovolume µm3/ml</t>
  </si>
  <si>
    <t>Chrysosporum sp en biovolume mm3/L</t>
  </si>
  <si>
    <t>Cyanobium sp</t>
  </si>
  <si>
    <t>Cyanobium sp en biovolume µm3/ml</t>
  </si>
  <si>
    <t>Cyanobium sp en biovolume mm3/L</t>
  </si>
  <si>
    <t>Cyanocatena sp</t>
  </si>
  <si>
    <t>Cyanocatena sp en biovolume µm3/ml</t>
  </si>
  <si>
    <t>Cyanocatena sp en biovolume mm3/L</t>
  </si>
  <si>
    <t>Eucapsis sp</t>
  </si>
  <si>
    <t>Eucapsis sp en biovolume µm3/ml</t>
  </si>
  <si>
    <t>Eucapsis sp en biovolume mm3/L</t>
  </si>
  <si>
    <t>Fischerella sp</t>
  </si>
  <si>
    <t>Fischerella sp en biovolume µm3/ml</t>
  </si>
  <si>
    <t>Fischerella sp en biovolume mm3/L</t>
  </si>
  <si>
    <t>Glaucospira sp</t>
  </si>
  <si>
    <t>Glaucospira spen biovolume µm3/ml</t>
  </si>
  <si>
    <t>Glaucospira spen biovolume mm3/L</t>
  </si>
  <si>
    <t>Gloeocapsa sp</t>
  </si>
  <si>
    <t>Gloeocapsa sp en biovolume µm3/ml</t>
  </si>
  <si>
    <t>Gloeocapsa sp en biovolume mm3/L</t>
  </si>
  <si>
    <t>Gloeotrichia sp</t>
  </si>
  <si>
    <t>Gloeotrichia sp en biovolume µm3/ml</t>
  </si>
  <si>
    <t>Gloeotrichia sp en biovolume mm3/L</t>
  </si>
  <si>
    <t>Gomphosphaeria sp</t>
  </si>
  <si>
    <t>Gomphosphaeria sp en biovolume µm3/ml</t>
  </si>
  <si>
    <t>Gomphosphaeria sp en biovolume mm3/L</t>
  </si>
  <si>
    <t>Hapalosiphon sp</t>
  </si>
  <si>
    <t>Hapalosiphon sp en biovolume µm3/ml</t>
  </si>
  <si>
    <t>Hapalosiphon sp en biovolume mm3/L</t>
  </si>
  <si>
    <t>Homoeothrix sp (Tapinothrix)</t>
  </si>
  <si>
    <t>Homoeothrix sp en biovolume µm3/ml</t>
  </si>
  <si>
    <t>Homoeothrix sp en biovolume mm3/L</t>
  </si>
  <si>
    <t>Jaaginema sp</t>
  </si>
  <si>
    <t>Jaaginema sp en biovolume µm3/ml</t>
  </si>
  <si>
    <t>Jaaginema sp en biovolume mm3/L</t>
  </si>
  <si>
    <t>Lemmermaniella sp.</t>
  </si>
  <si>
    <t>Lemmermaniella sp. en biovolume µm3/ml</t>
  </si>
  <si>
    <t>Lemmermaniella sp. en biovolume mm3/L</t>
  </si>
  <si>
    <t>Leptolyngbya sp.</t>
  </si>
  <si>
    <t>Leptolyngbya sp. en biovolume µm3/ml</t>
  </si>
  <si>
    <t>Leptolyngbya sp. en biovolume mm3/L</t>
  </si>
  <si>
    <t>Lyngbya sp.</t>
  </si>
  <si>
    <t>Lyngbya sp. en biovolume µm3/ml</t>
  </si>
  <si>
    <t>Lyngbya sp. en biovolume mm3/L</t>
  </si>
  <si>
    <t>Microcoleus sp</t>
  </si>
  <si>
    <t>Microcoleus sp en biovolume µm3/ml</t>
  </si>
  <si>
    <t>Microcoleus sp en biovolume mm3/L</t>
  </si>
  <si>
    <t>Nodularia sp</t>
  </si>
  <si>
    <t>Nodularia sp en biovolume µm3/ml</t>
  </si>
  <si>
    <t>Nodularia sp en biovolume mm3/L</t>
  </si>
  <si>
    <t>Nostoc sp</t>
  </si>
  <si>
    <t>Nostoc sp en biovolume µm3/ml</t>
  </si>
  <si>
    <t>Nostoc sp en biovolume mm3/L</t>
  </si>
  <si>
    <t>Pannus sp</t>
  </si>
  <si>
    <t>Pannus sp en biovolume µm3/ml</t>
  </si>
  <si>
    <t>Pannus sp en biovolume mm3/L</t>
  </si>
  <si>
    <t>Phormidium sp.</t>
  </si>
  <si>
    <t>Phormidium sp. en biovolume µm3/ml</t>
  </si>
  <si>
    <t>Phormidium sp. en biovolume mm3/L</t>
  </si>
  <si>
    <t>Rhabdogloea sp</t>
  </si>
  <si>
    <t>Rhabdogloea sp en biovolume µm3/ml</t>
  </si>
  <si>
    <t>Rhabdogloea sp en biovolume mm3/L</t>
  </si>
  <si>
    <t>Rivularia sp</t>
  </si>
  <si>
    <t>Rivularia sp en biovolume µm3/ml</t>
  </si>
  <si>
    <t>Rivularia sp en biovolume mm3/L</t>
  </si>
  <si>
    <t>Schizothrix sp</t>
  </si>
  <si>
    <t>Schizothrix sp en biovolume µm3/ml</t>
  </si>
  <si>
    <t>Schizothrix sp en biovolume mm3/L</t>
  </si>
  <si>
    <t>Scytonema sp</t>
  </si>
  <si>
    <t>Scytonema sp en biovolume µm3/ml</t>
  </si>
  <si>
    <t>Scytonema sp en biovolume mm3/L</t>
  </si>
  <si>
    <t>Sphaerospermopsis sp</t>
  </si>
  <si>
    <t>Sphaerospermopsis sp en biovolume µm3/ml</t>
  </si>
  <si>
    <t>Sphaerospermopsis sp en biovolume mm3/L</t>
  </si>
  <si>
    <t>Spirulina sp.</t>
  </si>
  <si>
    <t>Spirulina sp. en biovolume µm3/ml</t>
  </si>
  <si>
    <t>Spirulina sp. en biovolume mm3/L</t>
  </si>
  <si>
    <t>Symplocea sp</t>
  </si>
  <si>
    <t>Symplocea sp en biovolume µm3/ml</t>
  </si>
  <si>
    <t>Symplocea sp en biovolume mm3/L</t>
  </si>
  <si>
    <t>Synechosystis sp</t>
  </si>
  <si>
    <t>Synechosystis sp en biovolume µm3/ml</t>
  </si>
  <si>
    <t>Synechosystis sp en biovolume mm3/L</t>
  </si>
  <si>
    <t>Tapinothrix sp</t>
  </si>
  <si>
    <t>Tapinothrix sp en biovolume µm3/ml</t>
  </si>
  <si>
    <t>Tapinothrix sp en biovolume mm3/L</t>
  </si>
  <si>
    <t>Trichodesmium sp</t>
  </si>
  <si>
    <t>Trichodesmium sp en biovolume µm3/ml</t>
  </si>
  <si>
    <t>Trichodesmium sp en biovolume mm3/L</t>
  </si>
  <si>
    <t>Umezakia sp</t>
  </si>
  <si>
    <t>Umezakia sp en biovolume µm3/ml</t>
  </si>
  <si>
    <t>Umezakia sp en biovolume mm3/L</t>
  </si>
  <si>
    <t>Autres cyanobactéries picoplanctoniques</t>
  </si>
  <si>
    <t>Actinastrum sp.</t>
  </si>
  <si>
    <t>Acutodesmus sp</t>
  </si>
  <si>
    <t>Ankistrodesmus falcatus</t>
  </si>
  <si>
    <t>Ankyra sp.</t>
  </si>
  <si>
    <t>Botryococcus braunii</t>
  </si>
  <si>
    <t>Chlamydomonas sp.</t>
  </si>
  <si>
    <t>Chlorella sp.</t>
  </si>
  <si>
    <t>Chlorococcum sp.</t>
  </si>
  <si>
    <t>Closteriopsis sp.</t>
  </si>
  <si>
    <t>Coelastrum sp.</t>
  </si>
  <si>
    <t>Coronastrum sp</t>
  </si>
  <si>
    <t>Crucigenia sp.</t>
  </si>
  <si>
    <t>Crucigeniella sp.</t>
  </si>
  <si>
    <t>Desmodesmus sp</t>
  </si>
  <si>
    <t>Diacanthos sp</t>
  </si>
  <si>
    <t>Dichotomococcus sp</t>
  </si>
  <si>
    <t>Dictyosphaerium sp.</t>
  </si>
  <si>
    <t>Didymogenes sp</t>
  </si>
  <si>
    <t>Elakatothrix sp</t>
  </si>
  <si>
    <t>Eudorina sp.</t>
  </si>
  <si>
    <t>Franceia sp.</t>
  </si>
  <si>
    <t>Golenkinia sp</t>
  </si>
  <si>
    <t>Golenkiniopsis sp</t>
  </si>
  <si>
    <t>Gonium sp.</t>
  </si>
  <si>
    <t>Haematococcus sp</t>
  </si>
  <si>
    <t>Kirchneriella sp.</t>
  </si>
  <si>
    <t>Lagerheimia sp.</t>
  </si>
  <si>
    <t>Micractinium sp.</t>
  </si>
  <si>
    <t>Micractinium bornhemiense</t>
  </si>
  <si>
    <t>Microspora sp</t>
  </si>
  <si>
    <t>Monoraphidium sp.</t>
  </si>
  <si>
    <t>Nephrocytium sp</t>
  </si>
  <si>
    <t>Oedogonium sp.</t>
  </si>
  <si>
    <t>Oocystis sp.</t>
  </si>
  <si>
    <t>Pandorina sp.</t>
  </si>
  <si>
    <t>Paulschulzia sp</t>
  </si>
  <si>
    <t>Pediastrum sp.</t>
  </si>
  <si>
    <t>Planctonema sp</t>
  </si>
  <si>
    <t>Polyedriopsis sp</t>
  </si>
  <si>
    <t>Pteromonas sp</t>
  </si>
  <si>
    <t>Quadrigula sp.</t>
  </si>
  <si>
    <t>Radiococcus sp.</t>
  </si>
  <si>
    <t>Rhizoclonium sp</t>
  </si>
  <si>
    <t>Scenedesmus sp.</t>
  </si>
  <si>
    <t>Schroederia sp.</t>
  </si>
  <si>
    <t>Selenastrum sp.</t>
  </si>
  <si>
    <t>Sphaerellopsis sp</t>
  </si>
  <si>
    <t>Sphaerocystis sp.</t>
  </si>
  <si>
    <t>Tetraedron sp.</t>
  </si>
  <si>
    <t>Tetrastrum sp.</t>
  </si>
  <si>
    <t>Treubaria sp.</t>
  </si>
  <si>
    <t>Trochiscia sp</t>
  </si>
  <si>
    <t>Volvox sp.</t>
  </si>
  <si>
    <t>Ulothrix sp</t>
  </si>
  <si>
    <t>Closterium sp.</t>
  </si>
  <si>
    <t>Cosmarium sp.</t>
  </si>
  <si>
    <t>Euastrum sp</t>
  </si>
  <si>
    <t>Mougeotia sp</t>
  </si>
  <si>
    <t>Spirogyra sp.</t>
  </si>
  <si>
    <t>Spondylosium sp.</t>
  </si>
  <si>
    <t>Staurastrum sp.</t>
  </si>
  <si>
    <t>Staurodesmus sp.</t>
  </si>
  <si>
    <t>Zygnema sp</t>
  </si>
  <si>
    <t>DIATOMEES</t>
  </si>
  <si>
    <t>Aulacoseira granulata</t>
  </si>
  <si>
    <t>Aulacoseira sp.</t>
  </si>
  <si>
    <t>Cyclotella sp.</t>
  </si>
  <si>
    <t>Gyrosigma sp.</t>
  </si>
  <si>
    <t>Melosira varians</t>
  </si>
  <si>
    <t>Pseudostephanodiscus sp.</t>
  </si>
  <si>
    <t>Stephanodiscus sp.</t>
  </si>
  <si>
    <t>Centriques autres</t>
  </si>
  <si>
    <t>Achnanthes sp.</t>
  </si>
  <si>
    <t>Amphora sp.</t>
  </si>
  <si>
    <t>Asterionella sp.</t>
  </si>
  <si>
    <t>Attheya sp</t>
  </si>
  <si>
    <t>Bacillaria sp.</t>
  </si>
  <si>
    <t>Cocconeis sp.</t>
  </si>
  <si>
    <t>Craticula sp.</t>
  </si>
  <si>
    <t>Cymbella sp.</t>
  </si>
  <si>
    <t>Diatoma sp.</t>
  </si>
  <si>
    <t>Eunotia sp.</t>
  </si>
  <si>
    <t>Fragilaria sp.</t>
  </si>
  <si>
    <t>Gomphoneis sp.</t>
  </si>
  <si>
    <t xml:space="preserve">Gomphonema sp. </t>
  </si>
  <si>
    <t>Gyrosygma sp</t>
  </si>
  <si>
    <t>Meridion circulare</t>
  </si>
  <si>
    <t>Navicula sp.</t>
  </si>
  <si>
    <t>Nitzschia sp.</t>
  </si>
  <si>
    <t>Pinnularia sp.</t>
  </si>
  <si>
    <t>Pleurosigma sp.</t>
  </si>
  <si>
    <t>Urosolenia sp</t>
  </si>
  <si>
    <t>Surirella sp.</t>
  </si>
  <si>
    <t>Tabellaria sp.</t>
  </si>
  <si>
    <t>Pennées autres</t>
  </si>
  <si>
    <t>Dinobryon sp.</t>
  </si>
  <si>
    <t>Kephyrion sp.</t>
  </si>
  <si>
    <t>Mallomonas sp.</t>
  </si>
  <si>
    <t>Synura sp.</t>
  </si>
  <si>
    <t>Uroglena sp.</t>
  </si>
  <si>
    <t>XANTHOPHYCEES</t>
  </si>
  <si>
    <t>Centritractus sp</t>
  </si>
  <si>
    <t>Goniochloris sp.</t>
  </si>
  <si>
    <t>Ophiocytium sp</t>
  </si>
  <si>
    <t>Pseudostaurastrum sp.</t>
  </si>
  <si>
    <t>Tetraedriella sp</t>
  </si>
  <si>
    <t>Tribonema sp.</t>
  </si>
  <si>
    <t>Ceratium sp.</t>
  </si>
  <si>
    <t>Gymnodinium sp.</t>
  </si>
  <si>
    <t>Peridinium sp.</t>
  </si>
  <si>
    <t>Cryptomonas sp.</t>
  </si>
  <si>
    <t>Euglena sp.</t>
  </si>
  <si>
    <t>Lepocinclis sp</t>
  </si>
  <si>
    <t>Phacus sp.</t>
  </si>
  <si>
    <t>Strombomonas sp.</t>
  </si>
  <si>
    <t>Trachelomonas sp.</t>
  </si>
  <si>
    <t>Température de l'eau en °C</t>
  </si>
  <si>
    <t>pH</t>
  </si>
  <si>
    <t>Disque de Secchi (mètre)</t>
  </si>
  <si>
    <t>Affichage résultats (O,N)</t>
  </si>
  <si>
    <t>Validation:</t>
  </si>
  <si>
    <t>Date:</t>
  </si>
  <si>
    <t>Résultat de l'observation du  prélèvement de l' efflorescence:</t>
  </si>
  <si>
    <t xml:space="preserve">Genre dominant: </t>
  </si>
  <si>
    <t>Lannenec AVAL</t>
  </si>
  <si>
    <t>Limnothrix sp en biovolume mm3/L</t>
  </si>
  <si>
    <t>Limnothrix sp en biovolume µm3/ml</t>
  </si>
  <si>
    <t>Lannenec AMONT</t>
  </si>
  <si>
    <t>Nbre total de cellules par mL</t>
  </si>
  <si>
    <t>Nbre total de cellules  par mL</t>
  </si>
  <si>
    <t>Microcystine LR desmethyl (µg/L)</t>
  </si>
  <si>
    <t>Microcystine RR desmethyl (µg/L)</t>
  </si>
  <si>
    <t>19/05/2025</t>
  </si>
  <si>
    <t>M.GIBIER</t>
  </si>
  <si>
    <t>E2505028760</t>
  </si>
  <si>
    <t>E2505028761</t>
  </si>
  <si>
    <t>24/06/2025</t>
  </si>
  <si>
    <t>E2506040868</t>
  </si>
  <si>
    <t>/</t>
  </si>
  <si>
    <t>E2506040867</t>
  </si>
  <si>
    <t>&lt; 0,1</t>
  </si>
  <si>
    <t>&lt; 0,2</t>
  </si>
  <si>
    <t>&lt; 0,033 (non détecté)</t>
  </si>
  <si>
    <t>21/07/2025</t>
  </si>
  <si>
    <t>E2507037983</t>
  </si>
  <si>
    <t>S.PIRIO</t>
  </si>
  <si>
    <t>E2507037982</t>
  </si>
  <si>
    <t>18/08/2025</t>
  </si>
  <si>
    <t>E2508022121</t>
  </si>
  <si>
    <t>C,TOUDIC</t>
  </si>
  <si>
    <t>E2508022120</t>
  </si>
  <si>
    <t>&lt;0,1</t>
  </si>
  <si>
    <t>&lt;0,2</t>
  </si>
  <si>
    <t>&lt;0,033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</si>
</sst>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\-mmm"/>
    <numFmt numFmtId="165" formatCode="#,##0\ _F"/>
    <numFmt numFmtId="166" formatCode="0.0"/>
    <numFmt numFmtId="167" formatCode="#,##0.0000"/>
    <numFmt numFmtId="168" formatCode="0.0000"/>
    <numFmt numFmtId="169" formatCode="#,##0.00000"/>
    <numFmt numFmtId="170" formatCode="#,##0.0"/>
  </numFmts>
  <fonts count="21" x14ac:knownFonts="1">
    <font>
      <sz val="10"/>
      <name val="Arial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rgb="FF000000"/>
      <name val="Arial Narrow"/>
      <family val="2"/>
    </font>
    <font>
      <sz val="11"/>
      <color rgb="FF242424"/>
      <name val="Segoe UI"/>
      <family val="2"/>
    </font>
    <font>
      <sz val="11"/>
      <color theme="9" tint="-0.249977111117893"/>
      <name val="Arial Narrow"/>
      <family val="2"/>
    </font>
    <font>
      <sz val="10"/>
      <color theme="9" tint="-0.249977111117893"/>
      <name val="Arial Narrow"/>
      <family val="2"/>
    </font>
    <font>
      <b/>
      <sz val="12"/>
      <color theme="9" tint="-0.249977111117893"/>
      <name val="Arial Narrow"/>
      <family val="2"/>
    </font>
    <font>
      <b/>
      <sz val="10"/>
      <color indexed="10"/>
      <name val="Arial Narrow"/>
      <family val="2"/>
    </font>
    <font>
      <b/>
      <sz val="12"/>
      <color indexed="8"/>
      <name val="Arial Narrow"/>
      <family val="2"/>
    </font>
    <font>
      <i/>
      <sz val="10"/>
      <name val="Arial Narrow"/>
      <family val="2"/>
    </font>
    <font>
      <sz val="10"/>
      <color rgb="FF00B050"/>
      <name val="Arial Narrow"/>
      <family val="2"/>
    </font>
    <font>
      <b/>
      <i/>
      <sz val="10"/>
      <name val="Arial Narrow"/>
      <family val="2"/>
    </font>
    <font>
      <sz val="10"/>
      <color rgb="FFFF0000"/>
      <name val="Arial Narrow"/>
      <family val="2"/>
    </font>
    <font>
      <i/>
      <sz val="10"/>
      <color theme="9" tint="-0.499984740745262"/>
      <name val="Arial Narrow"/>
      <family val="2"/>
    </font>
    <font>
      <vertAlign val="superscript"/>
      <sz val="11"/>
      <name val="Arial Narrow"/>
      <family val="2"/>
    </font>
    <font>
      <sz val="10"/>
      <color indexed="10"/>
      <name val="Arial Narrow"/>
      <family val="2"/>
    </font>
    <font>
      <sz val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FF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/>
      <right style="medium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FF0000"/>
      </bottom>
      <diagonal/>
    </border>
  </borders>
  <cellStyleXfs count="1">
    <xf numFmtId="0" fontId="0" fillId="0" borderId="0"/>
  </cellStyleXfs>
  <cellXfs count="253">
    <xf numFmtId="0" fontId="0" fillId="0" borderId="0" xfId="0"/>
    <xf numFmtId="164" fontId="2" fillId="0" borderId="2" xfId="0" applyNumberFormat="1" applyFont="1" applyBorder="1" applyAlignment="1" applyProtection="1">
      <alignment horizontal="center"/>
      <protection locked="0"/>
    </xf>
    <xf numFmtId="14" fontId="3" fillId="0" borderId="4" xfId="0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3" fontId="3" fillId="0" borderId="27" xfId="0" applyNumberFormat="1" applyFont="1" applyBorder="1" applyAlignment="1" applyProtection="1">
      <alignment horizontal="center"/>
      <protection locked="0"/>
    </xf>
    <xf numFmtId="3" fontId="3" fillId="0" borderId="19" xfId="0" applyNumberFormat="1" applyFont="1" applyBorder="1" applyAlignment="1" applyProtection="1">
      <alignment horizontal="center"/>
      <protection locked="0"/>
    </xf>
    <xf numFmtId="0" fontId="13" fillId="0" borderId="19" xfId="0" applyFont="1" applyBorder="1" applyProtection="1">
      <protection locked="0"/>
    </xf>
    <xf numFmtId="3" fontId="3" fillId="0" borderId="29" xfId="0" applyNumberFormat="1" applyFont="1" applyBorder="1" applyAlignment="1" applyProtection="1">
      <alignment horizontal="center"/>
      <protection locked="0"/>
    </xf>
    <xf numFmtId="3" fontId="3" fillId="0" borderId="15" xfId="0" applyNumberFormat="1" applyFont="1" applyBorder="1" applyAlignment="1" applyProtection="1">
      <alignment horizontal="center"/>
      <protection locked="0"/>
    </xf>
    <xf numFmtId="3" fontId="13" fillId="0" borderId="19" xfId="0" applyNumberFormat="1" applyFont="1" applyBorder="1" applyAlignment="1" applyProtection="1">
      <alignment horizontal="center"/>
      <protection locked="0"/>
    </xf>
    <xf numFmtId="3" fontId="3" fillId="0" borderId="18" xfId="0" applyNumberFormat="1" applyFont="1" applyBorder="1" applyAlignment="1" applyProtection="1">
      <alignment horizontal="center"/>
      <protection locked="0"/>
    </xf>
    <xf numFmtId="3" fontId="3" fillId="0" borderId="30" xfId="0" applyNumberFormat="1" applyFont="1" applyBorder="1" applyAlignment="1" applyProtection="1">
      <alignment horizontal="center"/>
      <protection locked="0"/>
    </xf>
    <xf numFmtId="3" fontId="3" fillId="0" borderId="23" xfId="0" applyNumberFormat="1" applyFont="1" applyBorder="1" applyAlignment="1" applyProtection="1">
      <alignment horizontal="center"/>
      <protection locked="0"/>
    </xf>
    <xf numFmtId="3" fontId="3" fillId="12" borderId="2" xfId="0" applyNumberFormat="1" applyFont="1" applyFill="1" applyBorder="1" applyAlignment="1">
      <alignment horizontal="center"/>
    </xf>
    <xf numFmtId="3" fontId="3" fillId="0" borderId="14" xfId="0" applyNumberFormat="1" applyFont="1" applyBorder="1" applyAlignment="1" applyProtection="1">
      <alignment horizontal="center"/>
      <protection locked="0"/>
    </xf>
    <xf numFmtId="3" fontId="3" fillId="0" borderId="21" xfId="0" applyNumberFormat="1" applyFont="1" applyBorder="1" applyAlignment="1" applyProtection="1">
      <alignment horizontal="center"/>
      <protection locked="0"/>
    </xf>
    <xf numFmtId="3" fontId="3" fillId="0" borderId="2" xfId="0" applyNumberFormat="1" applyFont="1" applyBorder="1" applyAlignment="1" applyProtection="1">
      <alignment horizontal="center"/>
      <protection locked="0"/>
    </xf>
    <xf numFmtId="3" fontId="3" fillId="0" borderId="4" xfId="0" applyNumberFormat="1" applyFont="1" applyBorder="1" applyAlignment="1" applyProtection="1">
      <alignment horizontal="center"/>
      <protection locked="0"/>
    </xf>
    <xf numFmtId="3" fontId="3" fillId="0" borderId="24" xfId="0" applyNumberFormat="1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/>
      <protection locked="0"/>
    </xf>
    <xf numFmtId="0" fontId="3" fillId="0" borderId="35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37" xfId="0" applyFont="1" applyBorder="1" applyAlignment="1" applyProtection="1">
      <alignment horizontal="center"/>
      <protection locked="0"/>
    </xf>
    <xf numFmtId="0" fontId="3" fillId="0" borderId="38" xfId="0" applyFont="1" applyBorder="1" applyAlignment="1" applyProtection="1">
      <alignment horizontal="center"/>
      <protection locked="0"/>
    </xf>
    <xf numFmtId="0" fontId="3" fillId="0" borderId="38" xfId="0" quotePrefix="1" applyFont="1" applyBorder="1" applyAlignment="1" applyProtection="1">
      <alignment horizontal="center"/>
      <protection locked="0"/>
    </xf>
    <xf numFmtId="0" fontId="3" fillId="0" borderId="39" xfId="0" applyFont="1" applyBorder="1" applyAlignment="1" applyProtection="1">
      <alignment horizontal="center"/>
      <protection locked="0"/>
    </xf>
    <xf numFmtId="14" fontId="3" fillId="0" borderId="20" xfId="0" applyNumberFormat="1" applyFont="1" applyBorder="1" applyAlignment="1" applyProtection="1">
      <alignment horizontal="center"/>
      <protection locked="0"/>
    </xf>
    <xf numFmtId="14" fontId="3" fillId="0" borderId="18" xfId="0" applyNumberFormat="1" applyFont="1" applyBorder="1" applyAlignment="1" applyProtection="1">
      <alignment horizontal="center"/>
      <protection locked="0"/>
    </xf>
    <xf numFmtId="0" fontId="19" fillId="0" borderId="2" xfId="0" applyFont="1" applyBorder="1" applyAlignment="1" applyProtection="1">
      <alignment horizontal="center" vertical="justify"/>
      <protection locked="0"/>
    </xf>
    <xf numFmtId="0" fontId="19" fillId="0" borderId="18" xfId="0" applyFont="1" applyBorder="1" applyAlignment="1" applyProtection="1">
      <alignment horizontal="center" vertical="justify"/>
      <protection locked="0"/>
    </xf>
    <xf numFmtId="0" fontId="19" fillId="0" borderId="21" xfId="0" applyFont="1" applyBorder="1" applyAlignment="1" applyProtection="1">
      <alignment horizontal="center" vertical="justify"/>
      <protection locked="0"/>
    </xf>
    <xf numFmtId="0" fontId="3" fillId="0" borderId="0" xfId="0" applyFont="1"/>
    <xf numFmtId="0" fontId="3" fillId="0" borderId="4" xfId="0" applyFont="1" applyBorder="1" applyAlignment="1">
      <alignment horizontal="center"/>
    </xf>
    <xf numFmtId="2" fontId="4" fillId="0" borderId="5" xfId="0" applyNumberFormat="1" applyFont="1" applyBorder="1" applyAlignment="1">
      <alignment horizontal="left"/>
    </xf>
    <xf numFmtId="2" fontId="4" fillId="0" borderId="3" xfId="0" applyNumberFormat="1" applyFont="1" applyBorder="1" applyAlignment="1">
      <alignment horizontal="left"/>
    </xf>
    <xf numFmtId="2" fontId="4" fillId="0" borderId="6" xfId="0" applyNumberFormat="1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2" fontId="5" fillId="3" borderId="10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4" fillId="0" borderId="17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5" borderId="5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6" fillId="0" borderId="2" xfId="0" applyFont="1" applyBorder="1"/>
    <xf numFmtId="0" fontId="4" fillId="0" borderId="24" xfId="0" applyFont="1" applyBorder="1" applyAlignment="1">
      <alignment horizontal="left"/>
    </xf>
    <xf numFmtId="0" fontId="6" fillId="6" borderId="18" xfId="0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/>
    </xf>
    <xf numFmtId="165" fontId="9" fillId="0" borderId="2" xfId="0" applyNumberFormat="1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165" fontId="9" fillId="0" borderId="2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165" fontId="9" fillId="0" borderId="24" xfId="0" applyNumberFormat="1" applyFont="1" applyBorder="1" applyAlignment="1">
      <alignment horizontal="center"/>
    </xf>
    <xf numFmtId="0" fontId="10" fillId="3" borderId="7" xfId="0" applyFont="1" applyFill="1" applyBorder="1" applyAlignment="1">
      <alignment horizontal="right"/>
    </xf>
    <xf numFmtId="0" fontId="9" fillId="3" borderId="5" xfId="0" applyFont="1" applyFill="1" applyBorder="1" applyAlignment="1">
      <alignment horizontal="center"/>
    </xf>
    <xf numFmtId="165" fontId="9" fillId="0" borderId="25" xfId="0" applyNumberFormat="1" applyFont="1" applyBorder="1"/>
    <xf numFmtId="166" fontId="9" fillId="0" borderId="2" xfId="0" applyNumberFormat="1" applyFont="1" applyBorder="1" applyAlignment="1">
      <alignment horizontal="center"/>
    </xf>
    <xf numFmtId="165" fontId="9" fillId="0" borderId="17" xfId="0" applyNumberFormat="1" applyFont="1" applyBorder="1"/>
    <xf numFmtId="166" fontId="9" fillId="0" borderId="18" xfId="0" applyNumberFormat="1" applyFont="1" applyBorder="1" applyAlignment="1">
      <alignment horizontal="center"/>
    </xf>
    <xf numFmtId="165" fontId="11" fillId="7" borderId="26" xfId="0" applyNumberFormat="1" applyFont="1" applyFill="1" applyBorder="1"/>
    <xf numFmtId="166" fontId="3" fillId="7" borderId="4" xfId="0" applyNumberFormat="1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right"/>
    </xf>
    <xf numFmtId="166" fontId="3" fillId="0" borderId="5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right"/>
    </xf>
    <xf numFmtId="166" fontId="3" fillId="0" borderId="24" xfId="0" applyNumberFormat="1" applyFont="1" applyBorder="1" applyAlignment="1">
      <alignment horizontal="center"/>
    </xf>
    <xf numFmtId="0" fontId="12" fillId="3" borderId="10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13" fillId="0" borderId="2" xfId="0" applyFont="1" applyBorder="1"/>
    <xf numFmtId="0" fontId="14" fillId="0" borderId="0" xfId="0" applyFont="1"/>
    <xf numFmtId="0" fontId="3" fillId="8" borderId="0" xfId="0" applyFont="1" applyFill="1"/>
    <xf numFmtId="0" fontId="13" fillId="9" borderId="18" xfId="0" applyFont="1" applyFill="1" applyBorder="1"/>
    <xf numFmtId="3" fontId="13" fillId="9" borderId="19" xfId="0" applyNumberFormat="1" applyFont="1" applyFill="1" applyBorder="1" applyAlignment="1">
      <alignment horizontal="center"/>
    </xf>
    <xf numFmtId="0" fontId="15" fillId="9" borderId="21" xfId="0" applyFont="1" applyFill="1" applyBorder="1"/>
    <xf numFmtId="167" fontId="15" fillId="9" borderId="28" xfId="0" applyNumberFormat="1" applyFont="1" applyFill="1" applyBorder="1" applyAlignment="1">
      <alignment horizontal="center"/>
    </xf>
    <xf numFmtId="0" fontId="13" fillId="10" borderId="18" xfId="0" applyFont="1" applyFill="1" applyBorder="1"/>
    <xf numFmtId="3" fontId="3" fillId="10" borderId="19" xfId="0" applyNumberFormat="1" applyFont="1" applyFill="1" applyBorder="1" applyAlignment="1">
      <alignment horizontal="center"/>
    </xf>
    <xf numFmtId="0" fontId="13" fillId="0" borderId="0" xfId="0" applyFont="1"/>
    <xf numFmtId="0" fontId="13" fillId="10" borderId="21" xfId="0" applyFont="1" applyFill="1" applyBorder="1"/>
    <xf numFmtId="167" fontId="13" fillId="10" borderId="28" xfId="0" applyNumberFormat="1" applyFont="1" applyFill="1" applyBorder="1" applyAlignment="1">
      <alignment horizontal="center"/>
    </xf>
    <xf numFmtId="0" fontId="13" fillId="0" borderId="18" xfId="0" applyFont="1" applyBorder="1"/>
    <xf numFmtId="167" fontId="3" fillId="10" borderId="19" xfId="0" applyNumberFormat="1" applyFont="1" applyFill="1" applyBorder="1" applyAlignment="1">
      <alignment horizontal="center"/>
    </xf>
    <xf numFmtId="0" fontId="3" fillId="10" borderId="19" xfId="0" applyFont="1" applyFill="1" applyBorder="1" applyAlignment="1">
      <alignment horizontal="center" vertical="center"/>
    </xf>
    <xf numFmtId="168" fontId="3" fillId="10" borderId="19" xfId="0" applyNumberFormat="1" applyFont="1" applyFill="1" applyBorder="1" applyAlignment="1">
      <alignment horizontal="center" vertical="center"/>
    </xf>
    <xf numFmtId="0" fontId="13" fillId="11" borderId="4" xfId="0" applyFont="1" applyFill="1" applyBorder="1"/>
    <xf numFmtId="0" fontId="9" fillId="0" borderId="0" xfId="0" applyFont="1"/>
    <xf numFmtId="0" fontId="3" fillId="11" borderId="0" xfId="0" applyFont="1" applyFill="1"/>
    <xf numFmtId="0" fontId="13" fillId="10" borderId="4" xfId="0" applyFont="1" applyFill="1" applyBorder="1" applyAlignment="1">
      <alignment horizontal="left"/>
    </xf>
    <xf numFmtId="3" fontId="13" fillId="10" borderId="14" xfId="0" applyNumberFormat="1" applyFont="1" applyFill="1" applyBorder="1" applyAlignment="1">
      <alignment horizontal="center"/>
    </xf>
    <xf numFmtId="0" fontId="13" fillId="10" borderId="18" xfId="0" applyFont="1" applyFill="1" applyBorder="1" applyAlignment="1">
      <alignment horizontal="left"/>
    </xf>
    <xf numFmtId="167" fontId="13" fillId="10" borderId="14" xfId="0" applyNumberFormat="1" applyFont="1" applyFill="1" applyBorder="1" applyAlignment="1">
      <alignment horizontal="center"/>
    </xf>
    <xf numFmtId="3" fontId="3" fillId="9" borderId="19" xfId="0" applyNumberFormat="1" applyFont="1" applyFill="1" applyBorder="1" applyAlignment="1">
      <alignment horizontal="center"/>
    </xf>
    <xf numFmtId="0" fontId="15" fillId="9" borderId="18" xfId="0" applyFont="1" applyFill="1" applyBorder="1"/>
    <xf numFmtId="167" fontId="15" fillId="9" borderId="19" xfId="0" applyNumberFormat="1" applyFont="1" applyFill="1" applyBorder="1" applyAlignment="1">
      <alignment horizontal="center"/>
    </xf>
    <xf numFmtId="0" fontId="13" fillId="0" borderId="4" xfId="0" applyFont="1" applyBorder="1"/>
    <xf numFmtId="0" fontId="13" fillId="9" borderId="4" xfId="0" applyFont="1" applyFill="1" applyBorder="1"/>
    <xf numFmtId="3" fontId="13" fillId="9" borderId="29" xfId="0" applyNumberFormat="1" applyFont="1" applyFill="1" applyBorder="1" applyAlignment="1">
      <alignment horizontal="center"/>
    </xf>
    <xf numFmtId="0" fontId="15" fillId="9" borderId="4" xfId="0" applyFont="1" applyFill="1" applyBorder="1"/>
    <xf numFmtId="167" fontId="15" fillId="9" borderId="29" xfId="0" applyNumberFormat="1" applyFont="1" applyFill="1" applyBorder="1" applyAlignment="1">
      <alignment horizontal="center"/>
    </xf>
    <xf numFmtId="3" fontId="13" fillId="10" borderId="29" xfId="0" applyNumberFormat="1" applyFont="1" applyFill="1" applyBorder="1" applyAlignment="1">
      <alignment horizontal="center"/>
    </xf>
    <xf numFmtId="167" fontId="13" fillId="10" borderId="29" xfId="0" applyNumberFormat="1" applyFont="1" applyFill="1" applyBorder="1" applyAlignment="1">
      <alignment horizontal="center"/>
    </xf>
    <xf numFmtId="0" fontId="13" fillId="10" borderId="4" xfId="0" applyFont="1" applyFill="1" applyBorder="1"/>
    <xf numFmtId="3" fontId="13" fillId="10" borderId="19" xfId="0" applyNumberFormat="1" applyFont="1" applyFill="1" applyBorder="1" applyAlignment="1">
      <alignment horizontal="center"/>
    </xf>
    <xf numFmtId="167" fontId="13" fillId="10" borderId="19" xfId="0" applyNumberFormat="1" applyFont="1" applyFill="1" applyBorder="1" applyAlignment="1">
      <alignment horizontal="center"/>
    </xf>
    <xf numFmtId="3" fontId="13" fillId="10" borderId="15" xfId="0" applyNumberFormat="1" applyFont="1" applyFill="1" applyBorder="1" applyAlignment="1">
      <alignment horizontal="center"/>
    </xf>
    <xf numFmtId="167" fontId="13" fillId="10" borderId="15" xfId="0" applyNumberFormat="1" applyFont="1" applyFill="1" applyBorder="1" applyAlignment="1">
      <alignment horizontal="center"/>
    </xf>
    <xf numFmtId="3" fontId="13" fillId="9" borderId="15" xfId="0" applyNumberFormat="1" applyFont="1" applyFill="1" applyBorder="1" applyAlignment="1">
      <alignment horizontal="center"/>
    </xf>
    <xf numFmtId="167" fontId="15" fillId="9" borderId="15" xfId="0" applyNumberFormat="1" applyFont="1" applyFill="1" applyBorder="1" applyAlignment="1">
      <alignment horizontal="center"/>
    </xf>
    <xf numFmtId="0" fontId="13" fillId="0" borderId="14" xfId="0" applyFont="1" applyBorder="1"/>
    <xf numFmtId="0" fontId="13" fillId="9" borderId="14" xfId="0" applyFont="1" applyFill="1" applyBorder="1"/>
    <xf numFmtId="0" fontId="14" fillId="8" borderId="0" xfId="0" applyFont="1" applyFill="1"/>
    <xf numFmtId="0" fontId="16" fillId="0" borderId="0" xfId="0" applyFont="1"/>
    <xf numFmtId="0" fontId="15" fillId="9" borderId="14" xfId="0" applyFont="1" applyFill="1" applyBorder="1"/>
    <xf numFmtId="0" fontId="13" fillId="9" borderId="19" xfId="0" applyFont="1" applyFill="1" applyBorder="1" applyAlignment="1">
      <alignment horizontal="center" vertical="center"/>
    </xf>
    <xf numFmtId="168" fontId="15" fillId="9" borderId="19" xfId="0" applyNumberFormat="1" applyFont="1" applyFill="1" applyBorder="1" applyAlignment="1">
      <alignment horizontal="center" vertical="center"/>
    </xf>
    <xf numFmtId="3" fontId="13" fillId="9" borderId="18" xfId="0" applyNumberFormat="1" applyFont="1" applyFill="1" applyBorder="1" applyAlignment="1">
      <alignment horizontal="center"/>
    </xf>
    <xf numFmtId="167" fontId="15" fillId="9" borderId="30" xfId="0" applyNumberFormat="1" applyFont="1" applyFill="1" applyBorder="1" applyAlignment="1">
      <alignment horizontal="center"/>
    </xf>
    <xf numFmtId="0" fontId="13" fillId="9" borderId="17" xfId="0" applyFont="1" applyFill="1" applyBorder="1"/>
    <xf numFmtId="3" fontId="3" fillId="9" borderId="2" xfId="0" applyNumberFormat="1" applyFont="1" applyFill="1" applyBorder="1" applyAlignment="1">
      <alignment horizontal="center"/>
    </xf>
    <xf numFmtId="0" fontId="15" fillId="9" borderId="17" xfId="0" applyFont="1" applyFill="1" applyBorder="1"/>
    <xf numFmtId="167" fontId="15" fillId="9" borderId="21" xfId="0" applyNumberFormat="1" applyFont="1" applyFill="1" applyBorder="1" applyAlignment="1">
      <alignment horizontal="center"/>
    </xf>
    <xf numFmtId="3" fontId="3" fillId="9" borderId="29" xfId="0" applyNumberFormat="1" applyFont="1" applyFill="1" applyBorder="1" applyAlignment="1">
      <alignment horizontal="center"/>
    </xf>
    <xf numFmtId="167" fontId="13" fillId="10" borderId="18" xfId="0" applyNumberFormat="1" applyFont="1" applyFill="1" applyBorder="1" applyAlignment="1">
      <alignment horizontal="center"/>
    </xf>
    <xf numFmtId="0" fontId="3" fillId="0" borderId="21" xfId="0" applyFont="1" applyBorder="1"/>
    <xf numFmtId="0" fontId="4" fillId="12" borderId="13" xfId="0" applyFont="1" applyFill="1" applyBorder="1" applyAlignment="1">
      <alignment horizontal="left"/>
    </xf>
    <xf numFmtId="165" fontId="3" fillId="12" borderId="14" xfId="0" applyNumberFormat="1" applyFont="1" applyFill="1" applyBorder="1" applyAlignment="1">
      <alignment horizontal="center"/>
    </xf>
    <xf numFmtId="0" fontId="17" fillId="13" borderId="18" xfId="0" applyFont="1" applyFill="1" applyBorder="1"/>
    <xf numFmtId="168" fontId="17" fillId="13" borderId="19" xfId="0" applyNumberFormat="1" applyFont="1" applyFill="1" applyBorder="1" applyAlignment="1">
      <alignment horizontal="center" vertical="center"/>
    </xf>
    <xf numFmtId="0" fontId="4" fillId="10" borderId="25" xfId="0" applyFont="1" applyFill="1" applyBorder="1" applyAlignment="1">
      <alignment horizontal="left"/>
    </xf>
    <xf numFmtId="165" fontId="3" fillId="10" borderId="2" xfId="0" applyNumberFormat="1" applyFont="1" applyFill="1" applyBorder="1" applyAlignment="1">
      <alignment horizontal="center"/>
    </xf>
    <xf numFmtId="0" fontId="4" fillId="14" borderId="13" xfId="0" applyFont="1" applyFill="1" applyBorder="1" applyAlignment="1">
      <alignment horizontal="left"/>
    </xf>
    <xf numFmtId="165" fontId="3" fillId="14" borderId="15" xfId="0" applyNumberFormat="1" applyFont="1" applyFill="1" applyBorder="1" applyAlignment="1">
      <alignment horizontal="center"/>
    </xf>
    <xf numFmtId="0" fontId="17" fillId="15" borderId="18" xfId="0" applyFont="1" applyFill="1" applyBorder="1"/>
    <xf numFmtId="168" fontId="17" fillId="15" borderId="19" xfId="0" applyNumberFormat="1" applyFont="1" applyFill="1" applyBorder="1" applyAlignment="1">
      <alignment horizontal="center" vertical="center"/>
    </xf>
    <xf numFmtId="169" fontId="2" fillId="12" borderId="14" xfId="0" applyNumberFormat="1" applyFont="1" applyFill="1" applyBorder="1" applyAlignment="1">
      <alignment horizontal="center"/>
    </xf>
    <xf numFmtId="0" fontId="4" fillId="10" borderId="13" xfId="0" applyFont="1" applyFill="1" applyBorder="1" applyAlignment="1">
      <alignment horizontal="left"/>
    </xf>
    <xf numFmtId="165" fontId="3" fillId="10" borderId="14" xfId="0" applyNumberFormat="1" applyFont="1" applyFill="1" applyBorder="1" applyAlignment="1">
      <alignment horizontal="center"/>
    </xf>
    <xf numFmtId="169" fontId="3" fillId="10" borderId="14" xfId="0" applyNumberFormat="1" applyFont="1" applyFill="1" applyBorder="1" applyAlignment="1">
      <alignment horizontal="center"/>
    </xf>
    <xf numFmtId="170" fontId="3" fillId="14" borderId="15" xfId="0" applyNumberFormat="1" applyFont="1" applyFill="1" applyBorder="1" applyAlignment="1">
      <alignment horizontal="center"/>
    </xf>
    <xf numFmtId="167" fontId="13" fillId="9" borderId="19" xfId="0" applyNumberFormat="1" applyFont="1" applyFill="1" applyBorder="1" applyAlignment="1">
      <alignment horizontal="center"/>
    </xf>
    <xf numFmtId="0" fontId="13" fillId="12" borderId="18" xfId="0" applyFont="1" applyFill="1" applyBorder="1"/>
    <xf numFmtId="3" fontId="13" fillId="12" borderId="19" xfId="0" applyNumberFormat="1" applyFont="1" applyFill="1" applyBorder="1" applyAlignment="1">
      <alignment horizontal="center"/>
    </xf>
    <xf numFmtId="167" fontId="13" fillId="12" borderId="19" xfId="0" applyNumberFormat="1" applyFont="1" applyFill="1" applyBorder="1" applyAlignment="1">
      <alignment horizontal="center"/>
    </xf>
    <xf numFmtId="168" fontId="13" fillId="9" borderId="19" xfId="0" applyNumberFormat="1" applyFont="1" applyFill="1" applyBorder="1" applyAlignment="1">
      <alignment horizontal="center" vertical="center"/>
    </xf>
    <xf numFmtId="167" fontId="13" fillId="9" borderId="29" xfId="0" applyNumberFormat="1" applyFont="1" applyFill="1" applyBorder="1" applyAlignment="1">
      <alignment horizontal="center"/>
    </xf>
    <xf numFmtId="167" fontId="13" fillId="9" borderId="15" xfId="0" applyNumberFormat="1" applyFont="1" applyFill="1" applyBorder="1" applyAlignment="1">
      <alignment horizontal="center"/>
    </xf>
    <xf numFmtId="0" fontId="3" fillId="0" borderId="4" xfId="0" applyFont="1" applyBorder="1"/>
    <xf numFmtId="0" fontId="4" fillId="12" borderId="25" xfId="0" applyFont="1" applyFill="1" applyBorder="1" applyAlignment="1">
      <alignment horizontal="left"/>
    </xf>
    <xf numFmtId="3" fontId="3" fillId="10" borderId="18" xfId="0" applyNumberFormat="1" applyFont="1" applyFill="1" applyBorder="1" applyAlignment="1">
      <alignment horizontal="center"/>
    </xf>
    <xf numFmtId="3" fontId="3" fillId="14" borderId="18" xfId="0" applyNumberFormat="1" applyFont="1" applyFill="1" applyBorder="1" applyAlignment="1">
      <alignment horizontal="center"/>
    </xf>
    <xf numFmtId="3" fontId="3" fillId="12" borderId="18" xfId="0" applyNumberFormat="1" applyFont="1" applyFill="1" applyBorder="1" applyAlignment="1">
      <alignment horizontal="center"/>
    </xf>
    <xf numFmtId="3" fontId="3" fillId="0" borderId="0" xfId="0" applyNumberFormat="1" applyFont="1"/>
    <xf numFmtId="165" fontId="3" fillId="10" borderId="18" xfId="0" applyNumberFormat="1" applyFont="1" applyFill="1" applyBorder="1" applyAlignment="1">
      <alignment horizontal="center"/>
    </xf>
    <xf numFmtId="168" fontId="3" fillId="10" borderId="18" xfId="0" applyNumberFormat="1" applyFont="1" applyFill="1" applyBorder="1" applyAlignment="1">
      <alignment horizontal="center"/>
    </xf>
    <xf numFmtId="0" fontId="4" fillId="14" borderId="22" xfId="0" applyFont="1" applyFill="1" applyBorder="1" applyAlignment="1">
      <alignment horizontal="left"/>
    </xf>
    <xf numFmtId="167" fontId="3" fillId="14" borderId="21" xfId="0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/>
    <xf numFmtId="0" fontId="2" fillId="0" borderId="18" xfId="0" applyFont="1" applyBorder="1"/>
    <xf numFmtId="0" fontId="13" fillId="0" borderId="13" xfId="0" applyFont="1" applyBorder="1" applyAlignment="1">
      <alignment horizontal="left"/>
    </xf>
    <xf numFmtId="0" fontId="13" fillId="0" borderId="17" xfId="0" applyFont="1" applyBorder="1" applyAlignment="1">
      <alignment horizontal="left"/>
    </xf>
    <xf numFmtId="0" fontId="13" fillId="0" borderId="17" xfId="0" applyFont="1" applyBorder="1"/>
    <xf numFmtId="0" fontId="13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3" fillId="0" borderId="25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13" fillId="0" borderId="13" xfId="0" applyFont="1" applyBorder="1"/>
    <xf numFmtId="0" fontId="3" fillId="0" borderId="33" xfId="0" applyFont="1" applyBorder="1"/>
    <xf numFmtId="0" fontId="3" fillId="0" borderId="3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2" fillId="7" borderId="25" xfId="0" applyFont="1" applyFill="1" applyBorder="1"/>
    <xf numFmtId="0" fontId="2" fillId="7" borderId="17" xfId="0" applyFont="1" applyFill="1" applyBorder="1"/>
    <xf numFmtId="0" fontId="2" fillId="7" borderId="33" xfId="0" applyFont="1" applyFill="1" applyBorder="1"/>
    <xf numFmtId="0" fontId="3" fillId="0" borderId="25" xfId="0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/>
    </xf>
    <xf numFmtId="0" fontId="7" fillId="6" borderId="18" xfId="0" applyFont="1" applyFill="1" applyBorder="1" applyAlignment="1" applyProtection="1">
      <alignment wrapText="1"/>
      <protection locked="0"/>
    </xf>
    <xf numFmtId="165" fontId="9" fillId="0" borderId="2" xfId="0" applyNumberFormat="1" applyFont="1" applyBorder="1" applyAlignment="1" applyProtection="1">
      <alignment horizontal="center"/>
      <protection locked="0"/>
    </xf>
    <xf numFmtId="1" fontId="3" fillId="11" borderId="18" xfId="0" applyNumberFormat="1" applyFont="1" applyFill="1" applyBorder="1" applyAlignment="1" applyProtection="1">
      <alignment horizontal="center" vertical="center"/>
      <protection locked="0"/>
    </xf>
    <xf numFmtId="1" fontId="3" fillId="11" borderId="19" xfId="0" applyNumberFormat="1" applyFont="1" applyFill="1" applyBorder="1" applyAlignment="1" applyProtection="1">
      <alignment horizontal="center" vertical="center"/>
      <protection locked="0"/>
    </xf>
    <xf numFmtId="1" fontId="13" fillId="0" borderId="18" xfId="0" applyNumberFormat="1" applyFont="1" applyBorder="1" applyAlignment="1" applyProtection="1">
      <alignment horizontal="center" vertical="center"/>
      <protection locked="0"/>
    </xf>
    <xf numFmtId="1" fontId="13" fillId="0" borderId="19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41" xfId="0" applyFont="1" applyBorder="1" applyAlignment="1" applyProtection="1">
      <alignment horizontal="center"/>
      <protection locked="0"/>
    </xf>
    <xf numFmtId="0" fontId="13" fillId="4" borderId="17" xfId="0" applyFont="1" applyFill="1" applyBorder="1"/>
    <xf numFmtId="3" fontId="3" fillId="4" borderId="18" xfId="0" applyNumberFormat="1" applyFont="1" applyFill="1" applyBorder="1" applyAlignment="1" applyProtection="1">
      <alignment horizontal="center"/>
      <protection locked="0"/>
    </xf>
    <xf numFmtId="3" fontId="3" fillId="4" borderId="20" xfId="0" applyNumberFormat="1" applyFont="1" applyFill="1" applyBorder="1" applyAlignment="1" applyProtection="1">
      <alignment horizontal="center"/>
      <protection locked="0"/>
    </xf>
    <xf numFmtId="164" fontId="2" fillId="0" borderId="2" xfId="0" quotePrefix="1" applyNumberFormat="1" applyFont="1" applyBorder="1" applyAlignment="1" applyProtection="1">
      <alignment horizontal="center"/>
      <protection locked="0"/>
    </xf>
    <xf numFmtId="1" fontId="3" fillId="0" borderId="20" xfId="0" applyNumberFormat="1" applyFont="1" applyBorder="1" applyAlignment="1" applyProtection="1">
      <alignment horizontal="center"/>
      <protection locked="0"/>
    </xf>
    <xf numFmtId="14" fontId="3" fillId="0" borderId="21" xfId="0" applyNumberFormat="1" applyFont="1" applyBorder="1" applyAlignment="1" applyProtection="1">
      <alignment horizontal="center"/>
      <protection locked="0"/>
    </xf>
    <xf numFmtId="167" fontId="3" fillId="12" borderId="18" xfId="0" applyNumberFormat="1" applyFont="1" applyFill="1" applyBorder="1" applyAlignment="1">
      <alignment horizontal="center"/>
    </xf>
    <xf numFmtId="3" fontId="3" fillId="11" borderId="15" xfId="0" applyNumberFormat="1" applyFont="1" applyFill="1" applyBorder="1" applyAlignment="1" applyProtection="1">
      <alignment horizontal="center"/>
      <protection locked="0"/>
    </xf>
    <xf numFmtId="165" fontId="3" fillId="12" borderId="15" xfId="0" applyNumberFormat="1" applyFont="1" applyFill="1" applyBorder="1" applyAlignment="1">
      <alignment horizontal="center"/>
    </xf>
    <xf numFmtId="165" fontId="3" fillId="10" borderId="27" xfId="0" applyNumberFormat="1" applyFont="1" applyFill="1" applyBorder="1" applyAlignment="1">
      <alignment horizontal="center"/>
    </xf>
    <xf numFmtId="169" fontId="2" fillId="12" borderId="15" xfId="0" applyNumberFormat="1" applyFont="1" applyFill="1" applyBorder="1" applyAlignment="1">
      <alignment horizontal="center"/>
    </xf>
    <xf numFmtId="165" fontId="3" fillId="10" borderId="15" xfId="0" applyNumberFormat="1" applyFont="1" applyFill="1" applyBorder="1" applyAlignment="1">
      <alignment horizontal="center"/>
    </xf>
    <xf numFmtId="169" fontId="3" fillId="10" borderId="15" xfId="0" applyNumberFormat="1" applyFont="1" applyFill="1" applyBorder="1" applyAlignment="1">
      <alignment horizontal="center"/>
    </xf>
    <xf numFmtId="0" fontId="4" fillId="10" borderId="2" xfId="0" applyFont="1" applyFill="1" applyBorder="1" applyAlignment="1">
      <alignment horizontal="left"/>
    </xf>
    <xf numFmtId="0" fontId="4" fillId="14" borderId="14" xfId="0" applyFont="1" applyFill="1" applyBorder="1" applyAlignment="1">
      <alignment horizontal="left"/>
    </xf>
    <xf numFmtId="0" fontId="4" fillId="12" borderId="14" xfId="0" applyFont="1" applyFill="1" applyBorder="1" applyAlignment="1">
      <alignment horizontal="left"/>
    </xf>
    <xf numFmtId="0" fontId="4" fillId="10" borderId="14" xfId="0" applyFont="1" applyFill="1" applyBorder="1" applyAlignment="1">
      <alignment horizontal="left"/>
    </xf>
    <xf numFmtId="169" fontId="3" fillId="14" borderId="4" xfId="0" applyNumberFormat="1" applyFont="1" applyFill="1" applyBorder="1" applyAlignment="1">
      <alignment horizontal="center"/>
    </xf>
    <xf numFmtId="0" fontId="4" fillId="14" borderId="24" xfId="0" applyFont="1" applyFill="1" applyBorder="1" applyAlignment="1">
      <alignment horizontal="left"/>
    </xf>
    <xf numFmtId="0" fontId="13" fillId="11" borderId="42" xfId="0" applyFont="1" applyFill="1" applyBorder="1"/>
    <xf numFmtId="3" fontId="3" fillId="11" borderId="14" xfId="0" applyNumberFormat="1" applyFont="1" applyFill="1" applyBorder="1" applyAlignment="1" applyProtection="1">
      <alignment horizontal="center"/>
      <protection locked="0"/>
    </xf>
    <xf numFmtId="169" fontId="3" fillId="14" borderId="43" xfId="0" applyNumberFormat="1" applyFont="1" applyFill="1" applyBorder="1" applyAlignment="1">
      <alignment horizontal="center"/>
    </xf>
    <xf numFmtId="3" fontId="3" fillId="0" borderId="42" xfId="0" applyNumberFormat="1" applyFont="1" applyBorder="1" applyAlignment="1" applyProtection="1">
      <alignment horizontal="center"/>
      <protection locked="0"/>
    </xf>
    <xf numFmtId="169" fontId="3" fillId="14" borderId="44" xfId="0" applyNumberFormat="1" applyFont="1" applyFill="1" applyBorder="1" applyAlignment="1">
      <alignment horizontal="center"/>
    </xf>
    <xf numFmtId="169" fontId="3" fillId="14" borderId="45" xfId="0" applyNumberFormat="1" applyFont="1" applyFill="1" applyBorder="1" applyAlignment="1">
      <alignment horizontal="center"/>
    </xf>
    <xf numFmtId="0" fontId="4" fillId="0" borderId="13" xfId="0" applyFont="1" applyBorder="1" applyAlignment="1">
      <alignment horizontal="left"/>
    </xf>
    <xf numFmtId="164" fontId="3" fillId="0" borderId="2" xfId="0" quotePrefix="1" applyNumberFormat="1" applyFont="1" applyBorder="1" applyAlignment="1" applyProtection="1">
      <alignment horizontal="center"/>
      <protection locked="0"/>
    </xf>
    <xf numFmtId="14" fontId="3" fillId="0" borderId="2" xfId="0" applyNumberFormat="1" applyFont="1" applyBorder="1" applyAlignment="1" applyProtection="1">
      <alignment horizontal="center"/>
      <protection locked="0"/>
    </xf>
    <xf numFmtId="0" fontId="3" fillId="0" borderId="2" xfId="0" quotePrefix="1" applyFont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26">
    <dxf>
      <font>
        <strike val="0"/>
        <u val="none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u/>
        <color indexed="10"/>
      </font>
    </dxf>
    <dxf>
      <font>
        <strike val="0"/>
        <u val="none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u/>
        <color indexed="10"/>
      </font>
    </dxf>
    <dxf>
      <font>
        <strike val="0"/>
        <u val="none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u/>
        <color indexed="10"/>
      </font>
    </dxf>
    <dxf>
      <font>
        <strike val="0"/>
        <u val="none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color rgb="FF9C0006"/>
      </font>
    </dxf>
    <dxf>
      <font>
        <b/>
        <i val="0"/>
        <condense val="0"/>
        <extend val="0"/>
        <u/>
        <color indexed="10"/>
      </font>
    </dxf>
    <dxf>
      <font>
        <strike val="0"/>
        <u val="none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u/>
        <color indexed="10"/>
      </font>
    </dxf>
    <dxf>
      <font>
        <strike val="0"/>
        <u val="none"/>
        <color auto="1"/>
      </font>
      <fill>
        <patternFill patternType="none">
          <bgColor indexed="65"/>
        </patternFill>
      </fill>
    </dxf>
    <dxf>
      <font>
        <strike val="0"/>
        <u val="none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strike val="0"/>
        <u val="none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color rgb="FF9C0006"/>
      </font>
    </dxf>
    <dxf>
      <font>
        <b/>
        <i val="0"/>
        <condense val="0"/>
        <extend val="0"/>
        <u/>
        <color indexed="10"/>
      </font>
    </dxf>
    <dxf>
      <font>
        <strike val="0"/>
        <u val="none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u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ovalys-my.sharepoint.com/20-Environnement/11-EBIO/V-EBIO/Cyanobact&#233;ries%202023/Copie%20de%20Mod&#232;le%20fichier%20xls%202022_%20ajout%20biovoltoxtotal%2013062022%20GL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phire AFER"/>
      <sheetName val="Ordre SAPPHIRE (2)"/>
      <sheetName val="Ordre SAPPHIRE"/>
      <sheetName val="Nom"/>
      <sheetName val="Feuil1"/>
      <sheetName val="biovolu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C4">
            <v>125</v>
          </cell>
        </row>
        <row r="5">
          <cell r="C5">
            <v>72</v>
          </cell>
        </row>
        <row r="8">
          <cell r="C8">
            <v>215</v>
          </cell>
        </row>
        <row r="11">
          <cell r="C11">
            <v>4</v>
          </cell>
        </row>
        <row r="12">
          <cell r="C12">
            <v>70.2</v>
          </cell>
        </row>
        <row r="13">
          <cell r="C13">
            <v>65.7</v>
          </cell>
        </row>
        <row r="14">
          <cell r="C14">
            <v>261.3</v>
          </cell>
        </row>
        <row r="15">
          <cell r="C15">
            <v>287.60000000000002</v>
          </cell>
        </row>
        <row r="16">
          <cell r="C16">
            <v>11</v>
          </cell>
        </row>
        <row r="17">
          <cell r="C17">
            <v>236.5</v>
          </cell>
        </row>
        <row r="18">
          <cell r="C18">
            <v>2.2000000000000002</v>
          </cell>
        </row>
        <row r="19">
          <cell r="C19">
            <v>31</v>
          </cell>
        </row>
        <row r="20">
          <cell r="C20">
            <v>56</v>
          </cell>
        </row>
        <row r="21">
          <cell r="C21">
            <v>13</v>
          </cell>
        </row>
        <row r="22">
          <cell r="C22">
            <v>263</v>
          </cell>
        </row>
        <row r="23">
          <cell r="C23">
            <v>50</v>
          </cell>
        </row>
        <row r="24">
          <cell r="C24">
            <v>170.7</v>
          </cell>
        </row>
        <row r="25">
          <cell r="C25">
            <v>50.1</v>
          </cell>
        </row>
        <row r="26">
          <cell r="C26">
            <v>410</v>
          </cell>
        </row>
        <row r="27">
          <cell r="C27">
            <v>177</v>
          </cell>
        </row>
        <row r="28">
          <cell r="C28">
            <v>4</v>
          </cell>
        </row>
        <row r="29">
          <cell r="C29">
            <v>43</v>
          </cell>
        </row>
        <row r="31">
          <cell r="C31">
            <v>16</v>
          </cell>
        </row>
        <row r="32">
          <cell r="C32">
            <v>8.8000000000000007</v>
          </cell>
        </row>
        <row r="33">
          <cell r="C33">
            <v>1565</v>
          </cell>
        </row>
        <row r="34">
          <cell r="C34">
            <v>177</v>
          </cell>
        </row>
        <row r="35">
          <cell r="C35">
            <v>55.6</v>
          </cell>
        </row>
        <row r="36">
          <cell r="C36">
            <v>7</v>
          </cell>
        </row>
        <row r="37">
          <cell r="C37">
            <v>55</v>
          </cell>
        </row>
        <row r="38">
          <cell r="C38">
            <v>113</v>
          </cell>
        </row>
        <row r="39">
          <cell r="C39">
            <v>226</v>
          </cell>
        </row>
        <row r="40">
          <cell r="C40">
            <v>15</v>
          </cell>
        </row>
        <row r="41">
          <cell r="C41">
            <v>52</v>
          </cell>
        </row>
        <row r="42">
          <cell r="C42">
            <v>16.3</v>
          </cell>
        </row>
        <row r="43">
          <cell r="C43">
            <v>2</v>
          </cell>
        </row>
        <row r="44">
          <cell r="C44">
            <v>6.3</v>
          </cell>
        </row>
        <row r="45">
          <cell r="C45">
            <v>30.82</v>
          </cell>
        </row>
        <row r="46">
          <cell r="C46">
            <v>4</v>
          </cell>
        </row>
        <row r="47">
          <cell r="C47">
            <v>0.45</v>
          </cell>
        </row>
        <row r="48">
          <cell r="C48">
            <v>4</v>
          </cell>
        </row>
        <row r="49">
          <cell r="C49">
            <v>2.9</v>
          </cell>
        </row>
        <row r="50">
          <cell r="C50">
            <v>1</v>
          </cell>
        </row>
        <row r="51">
          <cell r="C51">
            <v>171.6</v>
          </cell>
        </row>
        <row r="52">
          <cell r="C52">
            <v>79.650000000000006</v>
          </cell>
        </row>
        <row r="53">
          <cell r="C53">
            <v>19.7</v>
          </cell>
        </row>
        <row r="54">
          <cell r="C54">
            <v>80</v>
          </cell>
        </row>
        <row r="55">
          <cell r="C55">
            <v>18.8</v>
          </cell>
        </row>
        <row r="57">
          <cell r="C57">
            <v>43</v>
          </cell>
        </row>
        <row r="58">
          <cell r="C58">
            <v>2</v>
          </cell>
        </row>
        <row r="61">
          <cell r="C61">
            <v>95</v>
          </cell>
        </row>
        <row r="63">
          <cell r="C63">
            <v>96</v>
          </cell>
        </row>
        <row r="64">
          <cell r="C64">
            <v>133</v>
          </cell>
        </row>
        <row r="65">
          <cell r="C65">
            <v>14</v>
          </cell>
        </row>
        <row r="66">
          <cell r="C66">
            <v>36</v>
          </cell>
        </row>
        <row r="67">
          <cell r="C67">
            <v>245</v>
          </cell>
        </row>
        <row r="68">
          <cell r="C68">
            <v>82</v>
          </cell>
        </row>
        <row r="69">
          <cell r="C69">
            <v>16.3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8"/>
  <sheetViews>
    <sheetView topLeftCell="C23" zoomScaleNormal="100" workbookViewId="0">
      <selection activeCell="G20" sqref="G20"/>
    </sheetView>
  </sheetViews>
  <sheetFormatPr baseColWidth="10" defaultColWidth="11.44140625" defaultRowHeight="13.8" x14ac:dyDescent="0.3"/>
  <cols>
    <col min="1" max="2" width="11.44140625" style="46" hidden="1" customWidth="1"/>
    <col min="3" max="3" width="45.5546875" style="46" customWidth="1"/>
    <col min="4" max="9" width="14.6640625" style="192" customWidth="1"/>
    <col min="10" max="10" width="0" style="46" hidden="1" customWidth="1"/>
    <col min="11" max="16384" width="11.44140625" style="46"/>
  </cols>
  <sheetData>
    <row r="1" spans="3:9" ht="12.75" customHeight="1" thickBot="1" x14ac:dyDescent="0.35">
      <c r="C1" s="248" t="s">
        <v>391</v>
      </c>
      <c r="D1" s="219" t="s">
        <v>399</v>
      </c>
      <c r="E1" s="219" t="s">
        <v>403</v>
      </c>
      <c r="F1" s="219" t="s">
        <v>410</v>
      </c>
      <c r="G1" s="219" t="s">
        <v>414</v>
      </c>
      <c r="H1" s="1"/>
      <c r="I1" s="1"/>
    </row>
    <row r="2" spans="3:9" ht="13.5" customHeight="1" thickBot="1" x14ac:dyDescent="0.35">
      <c r="C2" s="249"/>
      <c r="D2" s="242" t="s">
        <v>401</v>
      </c>
      <c r="E2" s="3" t="s">
        <v>404</v>
      </c>
      <c r="F2" s="3" t="s">
        <v>411</v>
      </c>
      <c r="G2" s="3" t="s">
        <v>415</v>
      </c>
      <c r="H2" s="3"/>
      <c r="I2" s="3"/>
    </row>
    <row r="3" spans="3:9" ht="13.5" customHeight="1" thickBot="1" x14ac:dyDescent="0.35">
      <c r="C3" s="48" t="s">
        <v>0</v>
      </c>
      <c r="D3" s="4">
        <v>10</v>
      </c>
      <c r="E3" s="4" t="s">
        <v>405</v>
      </c>
      <c r="F3" s="4" t="s">
        <v>405</v>
      </c>
      <c r="G3" s="4" t="s">
        <v>405</v>
      </c>
      <c r="H3" s="4"/>
      <c r="I3" s="4"/>
    </row>
    <row r="4" spans="3:9" ht="13.5" hidden="1" customHeight="1" x14ac:dyDescent="0.3">
      <c r="C4" s="49" t="s">
        <v>1</v>
      </c>
      <c r="D4" s="47"/>
      <c r="E4" s="47"/>
      <c r="F4" s="47"/>
      <c r="G4" s="47"/>
      <c r="H4" s="47"/>
      <c r="I4" s="47"/>
    </row>
    <row r="5" spans="3:9" ht="13.5" customHeight="1" thickBot="1" x14ac:dyDescent="0.35">
      <c r="C5" s="50"/>
      <c r="D5" s="51"/>
      <c r="E5" s="52"/>
      <c r="F5" s="53"/>
      <c r="G5" s="54"/>
      <c r="H5" s="52"/>
      <c r="I5" s="52"/>
    </row>
    <row r="6" spans="3:9" ht="13.5" customHeight="1" thickBot="1" x14ac:dyDescent="0.35">
      <c r="C6" s="55" t="s">
        <v>2</v>
      </c>
      <c r="D6" s="56"/>
      <c r="E6" s="57"/>
      <c r="F6" s="58"/>
      <c r="G6" s="59"/>
      <c r="H6" s="57"/>
      <c r="I6" s="57"/>
    </row>
    <row r="7" spans="3:9" ht="14.4" x14ac:dyDescent="0.3">
      <c r="C7" s="241" t="s">
        <v>3</v>
      </c>
      <c r="D7" s="5"/>
      <c r="E7" s="4">
        <v>0.59</v>
      </c>
      <c r="F7" s="4">
        <v>0.89</v>
      </c>
      <c r="G7" s="4">
        <v>5.2</v>
      </c>
      <c r="H7" s="6"/>
      <c r="I7" s="6"/>
    </row>
    <row r="8" spans="3:9" ht="14.4" x14ac:dyDescent="0.3">
      <c r="C8" s="60" t="s">
        <v>4</v>
      </c>
      <c r="D8" s="9"/>
      <c r="E8" s="10">
        <v>0.59</v>
      </c>
      <c r="F8" s="10">
        <v>0.2</v>
      </c>
      <c r="G8" s="10">
        <v>1.5</v>
      </c>
      <c r="H8" s="10"/>
      <c r="I8" s="10"/>
    </row>
    <row r="9" spans="3:9" ht="14.4" x14ac:dyDescent="0.3">
      <c r="C9" s="60" t="s">
        <v>5</v>
      </c>
      <c r="D9" s="9"/>
      <c r="E9" s="10">
        <v>0.23</v>
      </c>
      <c r="F9" s="10">
        <v>1.7</v>
      </c>
      <c r="G9" s="10">
        <v>5.0999999999999996</v>
      </c>
      <c r="H9" s="10"/>
      <c r="I9" s="10"/>
    </row>
    <row r="10" spans="3:9" ht="14.4" x14ac:dyDescent="0.3">
      <c r="C10" s="60" t="s">
        <v>6</v>
      </c>
      <c r="D10" s="9"/>
      <c r="E10" s="10" t="s">
        <v>407</v>
      </c>
      <c r="F10" s="10" t="s">
        <v>407</v>
      </c>
      <c r="G10" s="10" t="s">
        <v>418</v>
      </c>
      <c r="H10" s="10"/>
      <c r="I10" s="10"/>
    </row>
    <row r="11" spans="3:9" ht="14.4" x14ac:dyDescent="0.3">
      <c r="C11" s="60" t="s">
        <v>7</v>
      </c>
      <c r="D11" s="9"/>
      <c r="E11" s="10" t="s">
        <v>407</v>
      </c>
      <c r="F11" s="10" t="s">
        <v>407</v>
      </c>
      <c r="G11" s="10">
        <v>0.19</v>
      </c>
      <c r="H11" s="10"/>
      <c r="I11" s="10"/>
    </row>
    <row r="12" spans="3:9" ht="14.4" x14ac:dyDescent="0.3">
      <c r="C12" s="60" t="s">
        <v>8</v>
      </c>
      <c r="D12" s="9"/>
      <c r="E12" s="10" t="s">
        <v>407</v>
      </c>
      <c r="F12" s="10" t="s">
        <v>407</v>
      </c>
      <c r="G12" s="10">
        <v>0.31</v>
      </c>
      <c r="H12" s="10"/>
      <c r="I12" s="10"/>
    </row>
    <row r="13" spans="3:9" ht="14.4" x14ac:dyDescent="0.3">
      <c r="C13" s="60" t="s">
        <v>9</v>
      </c>
      <c r="D13" s="9"/>
      <c r="E13" s="10" t="s">
        <v>407</v>
      </c>
      <c r="F13" s="10" t="s">
        <v>407</v>
      </c>
      <c r="G13" s="10" t="s">
        <v>418</v>
      </c>
      <c r="H13" s="10"/>
      <c r="I13" s="10"/>
    </row>
    <row r="14" spans="3:9" ht="14.4" x14ac:dyDescent="0.3">
      <c r="C14" s="60" t="s">
        <v>397</v>
      </c>
      <c r="D14" s="9"/>
      <c r="E14" s="10">
        <v>0.17</v>
      </c>
      <c r="F14" s="10" t="s">
        <v>407</v>
      </c>
      <c r="G14" s="10">
        <v>0.18</v>
      </c>
      <c r="H14" s="10"/>
      <c r="I14" s="10"/>
    </row>
    <row r="15" spans="3:9" ht="14.4" x14ac:dyDescent="0.3">
      <c r="C15" s="60" t="s">
        <v>398</v>
      </c>
      <c r="D15" s="9"/>
      <c r="E15" s="10">
        <v>0.32</v>
      </c>
      <c r="F15" s="10" t="s">
        <v>407</v>
      </c>
      <c r="G15" s="10" t="s">
        <v>418</v>
      </c>
      <c r="H15" s="10"/>
      <c r="I15" s="10"/>
    </row>
    <row r="16" spans="3:9" ht="14.4" x14ac:dyDescent="0.3">
      <c r="C16" s="60" t="s">
        <v>10</v>
      </c>
      <c r="D16" s="9"/>
      <c r="E16" s="10" t="s">
        <v>409</v>
      </c>
      <c r="F16" s="10" t="s">
        <v>409</v>
      </c>
      <c r="G16" s="10" t="s">
        <v>420</v>
      </c>
      <c r="H16" s="10"/>
      <c r="I16" s="10"/>
    </row>
    <row r="17" spans="3:9" ht="14.4" x14ac:dyDescent="0.3">
      <c r="C17" s="60" t="s">
        <v>11</v>
      </c>
      <c r="D17" s="9"/>
      <c r="E17" s="10" t="s">
        <v>408</v>
      </c>
      <c r="F17" s="10" t="s">
        <v>408</v>
      </c>
      <c r="G17" s="10" t="s">
        <v>419</v>
      </c>
      <c r="H17" s="10"/>
      <c r="I17" s="10"/>
    </row>
    <row r="18" spans="3:9" ht="14.4" x14ac:dyDescent="0.3">
      <c r="C18" s="60" t="s">
        <v>12</v>
      </c>
      <c r="D18" s="9"/>
      <c r="E18" s="10" t="s">
        <v>408</v>
      </c>
      <c r="F18" s="10" t="s">
        <v>408</v>
      </c>
      <c r="G18" s="10" t="s">
        <v>419</v>
      </c>
      <c r="H18" s="10"/>
      <c r="I18" s="10"/>
    </row>
    <row r="19" spans="3:9" ht="15" thickBot="1" x14ac:dyDescent="0.35">
      <c r="C19" s="61" t="s">
        <v>13</v>
      </c>
      <c r="D19" s="13"/>
      <c r="E19" s="14" t="s">
        <v>407</v>
      </c>
      <c r="F19" s="14" t="s">
        <v>407</v>
      </c>
      <c r="G19" s="16" t="s">
        <v>418</v>
      </c>
      <c r="H19" s="16"/>
      <c r="I19" s="16"/>
    </row>
    <row r="20" spans="3:9" ht="14.4" thickBot="1" x14ac:dyDescent="0.35">
      <c r="C20" s="62" t="s">
        <v>14</v>
      </c>
      <c r="D20" s="63"/>
      <c r="E20" s="64"/>
      <c r="F20" s="65"/>
      <c r="G20" s="64"/>
      <c r="H20" s="64"/>
      <c r="I20" s="64"/>
    </row>
    <row r="21" spans="3:9" ht="14.4" x14ac:dyDescent="0.3">
      <c r="C21" s="66" t="s">
        <v>15</v>
      </c>
      <c r="D21" s="4"/>
      <c r="E21" s="4"/>
      <c r="F21" s="4"/>
      <c r="G21" s="4"/>
      <c r="H21" s="4"/>
      <c r="I21" s="4"/>
    </row>
    <row r="22" spans="3:9" ht="14.4" x14ac:dyDescent="0.3">
      <c r="C22" s="67" t="s">
        <v>10</v>
      </c>
      <c r="D22" s="10"/>
      <c r="E22" s="10"/>
      <c r="F22" s="10"/>
      <c r="G22" s="10"/>
      <c r="H22" s="10"/>
      <c r="I22" s="10"/>
    </row>
    <row r="23" spans="3:9" ht="16.8" x14ac:dyDescent="0.4">
      <c r="C23" s="68" t="s">
        <v>12</v>
      </c>
      <c r="D23" s="205"/>
      <c r="E23" s="10"/>
      <c r="F23" s="10"/>
      <c r="G23" s="10"/>
      <c r="H23" s="10"/>
      <c r="I23" s="10"/>
    </row>
    <row r="24" spans="3:9" ht="14.4" thickBot="1" x14ac:dyDescent="0.35">
      <c r="C24" s="69" t="s">
        <v>11</v>
      </c>
      <c r="D24" s="14"/>
      <c r="E24" s="14"/>
      <c r="F24" s="14"/>
      <c r="G24" s="14"/>
      <c r="H24" s="14"/>
      <c r="I24" s="14"/>
    </row>
    <row r="25" spans="3:9" ht="7.5" customHeight="1" thickBot="1" x14ac:dyDescent="0.35">
      <c r="C25" s="250"/>
      <c r="D25" s="251"/>
      <c r="E25" s="251"/>
      <c r="F25" s="251"/>
      <c r="G25" s="251"/>
      <c r="H25" s="251"/>
      <c r="I25" s="252"/>
    </row>
    <row r="26" spans="3:9" ht="14.4" x14ac:dyDescent="0.3">
      <c r="C26" s="70" t="s">
        <v>16</v>
      </c>
      <c r="D26" s="206">
        <f>SUM(D290:D344)+SUM(D346:D355)+SUM(D357:D387)+SUM(D389:D394)+SUM(D396:D402)+SUM(D404:D407)+SUM(D409:D410)+SUM(D412:D417)</f>
        <v>4452</v>
      </c>
      <c r="E26" s="71">
        <f t="shared" ref="E26:I26" si="0">SUM(E290:E344)+SUM(E346:E355)+SUM(E357:E387)+SUM(E389:E394)+SUM(E396:E402)+SUM(E404:E407)+SUM(E409:E410)+SUM(E412:E417)</f>
        <v>17200</v>
      </c>
      <c r="F26" s="71">
        <f t="shared" si="0"/>
        <v>40560</v>
      </c>
      <c r="G26" s="71">
        <f t="shared" si="0"/>
        <v>53170</v>
      </c>
      <c r="H26" s="71">
        <f t="shared" si="0"/>
        <v>0</v>
      </c>
      <c r="I26" s="71">
        <f t="shared" si="0"/>
        <v>0</v>
      </c>
    </row>
    <row r="27" spans="3:9" ht="15" thickBot="1" x14ac:dyDescent="0.35">
      <c r="C27" s="72" t="s">
        <v>395</v>
      </c>
      <c r="D27" s="73">
        <f>D26+D281</f>
        <v>4952</v>
      </c>
      <c r="E27" s="73">
        <f t="shared" ref="E27:I27" si="1">E26+E281</f>
        <v>115600</v>
      </c>
      <c r="F27" s="73">
        <f t="shared" si="1"/>
        <v>390560</v>
      </c>
      <c r="G27" s="73">
        <f t="shared" si="1"/>
        <v>177870</v>
      </c>
      <c r="H27" s="73">
        <f t="shared" si="1"/>
        <v>0</v>
      </c>
      <c r="I27" s="73">
        <f t="shared" si="1"/>
        <v>0</v>
      </c>
    </row>
    <row r="28" spans="3:9" ht="15" thickBot="1" x14ac:dyDescent="0.35">
      <c r="C28" s="74"/>
      <c r="D28" s="75"/>
      <c r="E28" s="75"/>
      <c r="F28" s="75"/>
      <c r="G28" s="75"/>
      <c r="H28" s="75"/>
      <c r="I28" s="75"/>
    </row>
    <row r="29" spans="3:9" ht="16.2" thickBot="1" x14ac:dyDescent="0.35">
      <c r="C29" s="76" t="s">
        <v>17</v>
      </c>
      <c r="D29" s="77"/>
      <c r="E29" s="77"/>
      <c r="F29" s="77"/>
      <c r="G29" s="77"/>
      <c r="H29" s="77"/>
      <c r="I29" s="77"/>
    </row>
    <row r="30" spans="3:9" x14ac:dyDescent="0.3">
      <c r="C30" s="78" t="s">
        <v>18</v>
      </c>
      <c r="D30" s="79">
        <f>SUM(D290:D344)/(D27/100)</f>
        <v>73.909531502423263</v>
      </c>
      <c r="E30" s="79">
        <f t="shared" ref="E30:I30" si="2">SUM(E290:E344)/(E27/100)</f>
        <v>12.26643598615917</v>
      </c>
      <c r="F30" s="79">
        <f t="shared" si="2"/>
        <v>0.33797623924621056</v>
      </c>
      <c r="G30" s="79">
        <f t="shared" si="2"/>
        <v>26.721763085399449</v>
      </c>
      <c r="H30" s="79" t="e">
        <f t="shared" si="2"/>
        <v>#DIV/0!</v>
      </c>
      <c r="I30" s="79" t="e">
        <f t="shared" si="2"/>
        <v>#DIV/0!</v>
      </c>
    </row>
    <row r="31" spans="3:9" x14ac:dyDescent="0.3">
      <c r="C31" s="80" t="s">
        <v>19</v>
      </c>
      <c r="D31" s="81">
        <f>SUM(D346:D355)/(D27/100)</f>
        <v>0.24232633279483035</v>
      </c>
      <c r="E31" s="81">
        <f t="shared" ref="E31:I31" si="3">SUM(E346:E355)/(E27/100)</f>
        <v>0.10380622837370242</v>
      </c>
      <c r="F31" s="81">
        <f t="shared" si="3"/>
        <v>5.1208521097910693E-2</v>
      </c>
      <c r="G31" s="81">
        <f t="shared" si="3"/>
        <v>0.60156293922527693</v>
      </c>
      <c r="H31" s="81" t="e">
        <f t="shared" si="3"/>
        <v>#DIV/0!</v>
      </c>
      <c r="I31" s="81" t="e">
        <f t="shared" si="3"/>
        <v>#DIV/0!</v>
      </c>
    </row>
    <row r="32" spans="3:9" x14ac:dyDescent="0.3">
      <c r="C32" s="80" t="s">
        <v>20</v>
      </c>
      <c r="D32" s="81">
        <f>SUM(D357:D387)/(D27/100)</f>
        <v>15.751211631663972</v>
      </c>
      <c r="E32" s="81">
        <f t="shared" ref="E32:I32" si="4">SUM(E357:E387)/(E27/100)</f>
        <v>2.5086505190311419</v>
      </c>
      <c r="F32" s="81">
        <f t="shared" si="4"/>
        <v>9.8934862761163451</v>
      </c>
      <c r="G32" s="81">
        <f t="shared" si="4"/>
        <v>2.4174959239894305</v>
      </c>
      <c r="H32" s="81" t="e">
        <f t="shared" si="4"/>
        <v>#DIV/0!</v>
      </c>
      <c r="I32" s="81" t="e">
        <f t="shared" si="4"/>
        <v>#DIV/0!</v>
      </c>
    </row>
    <row r="33" spans="1:9" x14ac:dyDescent="0.3">
      <c r="C33" s="80" t="s">
        <v>21</v>
      </c>
      <c r="D33" s="81">
        <f>SUM(D389:D394)/(D27/100)</f>
        <v>0</v>
      </c>
      <c r="E33" s="81">
        <f t="shared" ref="E33:I33" si="5">SUM(E389:E394)/(E27/100)</f>
        <v>0</v>
      </c>
      <c r="F33" s="81">
        <f t="shared" si="5"/>
        <v>0</v>
      </c>
      <c r="G33" s="81">
        <f t="shared" si="5"/>
        <v>0.15179625569235958</v>
      </c>
      <c r="H33" s="81" t="e">
        <f t="shared" si="5"/>
        <v>#DIV/0!</v>
      </c>
      <c r="I33" s="81" t="e">
        <f t="shared" si="5"/>
        <v>#DIV/0!</v>
      </c>
    </row>
    <row r="34" spans="1:9" x14ac:dyDescent="0.3">
      <c r="C34" s="80" t="s">
        <v>22</v>
      </c>
      <c r="D34" s="81">
        <f>SUM(D404:D407)/(D27/100)</f>
        <v>0</v>
      </c>
      <c r="E34" s="81">
        <f t="shared" ref="E34:I34" si="6">SUM(E404:E407)/(E27/100)</f>
        <v>0</v>
      </c>
      <c r="F34" s="81">
        <f t="shared" si="6"/>
        <v>0</v>
      </c>
      <c r="G34" s="81">
        <f t="shared" si="6"/>
        <v>0</v>
      </c>
      <c r="H34" s="81" t="e">
        <f t="shared" si="6"/>
        <v>#DIV/0!</v>
      </c>
      <c r="I34" s="81" t="e">
        <f t="shared" si="6"/>
        <v>#DIV/0!</v>
      </c>
    </row>
    <row r="35" spans="1:9" x14ac:dyDescent="0.3">
      <c r="C35" s="80" t="s">
        <v>23</v>
      </c>
      <c r="D35" s="81">
        <f>SUM(D409:D410)/(D27/100)</f>
        <v>0</v>
      </c>
      <c r="E35" s="81">
        <f t="shared" ref="E35:I35" si="7">SUM(E409:E410)/(E27/100)</f>
        <v>0</v>
      </c>
      <c r="F35" s="81">
        <f t="shared" si="7"/>
        <v>0.10241704219582139</v>
      </c>
      <c r="G35" s="81">
        <f t="shared" si="7"/>
        <v>0</v>
      </c>
      <c r="H35" s="81" t="e">
        <f t="shared" si="7"/>
        <v>#DIV/0!</v>
      </c>
      <c r="I35" s="81" t="e">
        <f t="shared" si="7"/>
        <v>#DIV/0!</v>
      </c>
    </row>
    <row r="36" spans="1:9" x14ac:dyDescent="0.3">
      <c r="C36" s="80" t="s">
        <v>24</v>
      </c>
      <c r="D36" s="81">
        <f>SUM(D396:D402)/(D27/100)</f>
        <v>0</v>
      </c>
      <c r="E36" s="81">
        <f t="shared" ref="E36:I36" si="8">SUM(E396:E402)/(E27/100)</f>
        <v>0</v>
      </c>
      <c r="F36" s="81">
        <f t="shared" si="8"/>
        <v>0</v>
      </c>
      <c r="G36" s="81">
        <f t="shared" si="8"/>
        <v>0</v>
      </c>
      <c r="H36" s="81" t="e">
        <f t="shared" si="8"/>
        <v>#DIV/0!</v>
      </c>
      <c r="I36" s="81" t="e">
        <f t="shared" si="8"/>
        <v>#DIV/0!</v>
      </c>
    </row>
    <row r="37" spans="1:9" x14ac:dyDescent="0.3">
      <c r="C37" s="80" t="s">
        <v>25</v>
      </c>
      <c r="D37" s="81">
        <f>SUM(D412:D417)/(D27/100)</f>
        <v>0</v>
      </c>
      <c r="E37" s="81">
        <f t="shared" ref="E37:I37" si="9">SUM(E412:E417)/(E27/100)</f>
        <v>0</v>
      </c>
      <c r="F37" s="81">
        <f t="shared" si="9"/>
        <v>0</v>
      </c>
      <c r="G37" s="81">
        <f t="shared" si="9"/>
        <v>0</v>
      </c>
      <c r="H37" s="81" t="e">
        <f t="shared" si="9"/>
        <v>#DIV/0!</v>
      </c>
      <c r="I37" s="81" t="e">
        <f t="shared" si="9"/>
        <v>#DIV/0!</v>
      </c>
    </row>
    <row r="38" spans="1:9" ht="14.4" thickBot="1" x14ac:dyDescent="0.35">
      <c r="C38" s="82" t="s">
        <v>26</v>
      </c>
      <c r="D38" s="83">
        <f t="shared" ref="D38:I38" si="10">(D281/D27)*100</f>
        <v>10.096930533117931</v>
      </c>
      <c r="E38" s="83">
        <f t="shared" si="10"/>
        <v>85.121107266435985</v>
      </c>
      <c r="F38" s="83">
        <f t="shared" si="10"/>
        <v>89.614911921343705</v>
      </c>
      <c r="G38" s="83">
        <f t="shared" si="10"/>
        <v>70.107381795693485</v>
      </c>
      <c r="H38" s="83" t="e">
        <f t="shared" si="10"/>
        <v>#DIV/0!</v>
      </c>
      <c r="I38" s="83" t="e">
        <f t="shared" si="10"/>
        <v>#DIV/0!</v>
      </c>
    </row>
    <row r="39" spans="1:9" ht="14.4" thickBot="1" x14ac:dyDescent="0.35">
      <c r="C39" s="84" t="s">
        <v>27</v>
      </c>
      <c r="D39" s="85">
        <f t="shared" ref="D39:I39" si="11">SUM(D30:D38)</f>
        <v>100</v>
      </c>
      <c r="E39" s="85">
        <f t="shared" si="11"/>
        <v>100</v>
      </c>
      <c r="F39" s="85">
        <f t="shared" si="11"/>
        <v>100</v>
      </c>
      <c r="G39" s="85">
        <f t="shared" si="11"/>
        <v>100</v>
      </c>
      <c r="H39" s="85" t="e">
        <f t="shared" si="11"/>
        <v>#DIV/0!</v>
      </c>
      <c r="I39" s="85" t="e">
        <f t="shared" si="11"/>
        <v>#DIV/0!</v>
      </c>
    </row>
    <row r="40" spans="1:9" ht="14.4" thickBot="1" x14ac:dyDescent="0.35">
      <c r="C40" s="86"/>
      <c r="D40" s="87"/>
      <c r="E40" s="87"/>
      <c r="F40" s="87"/>
      <c r="G40" s="87"/>
      <c r="H40" s="87"/>
      <c r="I40" s="87"/>
    </row>
    <row r="41" spans="1:9" ht="16.2" thickBot="1" x14ac:dyDescent="0.35">
      <c r="C41" s="88" t="s">
        <v>28</v>
      </c>
      <c r="D41" s="89"/>
      <c r="E41" s="89"/>
      <c r="F41" s="89"/>
      <c r="G41" s="89"/>
      <c r="H41" s="89"/>
      <c r="I41" s="89"/>
    </row>
    <row r="42" spans="1:9" ht="14.4" thickBot="1" x14ac:dyDescent="0.35">
      <c r="C42" s="90" t="s">
        <v>26</v>
      </c>
      <c r="D42" s="91"/>
      <c r="E42" s="91"/>
      <c r="F42" s="91"/>
      <c r="G42" s="91"/>
      <c r="H42" s="91"/>
      <c r="I42" s="91"/>
    </row>
    <row r="43" spans="1:9" x14ac:dyDescent="0.3">
      <c r="B43" s="46">
        <v>1</v>
      </c>
      <c r="C43" s="92" t="s">
        <v>29</v>
      </c>
      <c r="D43" s="17"/>
      <c r="E43" s="17">
        <v>23000</v>
      </c>
      <c r="F43" s="17">
        <v>87000</v>
      </c>
      <c r="G43" s="17"/>
      <c r="H43" s="17"/>
      <c r="I43" s="17"/>
    </row>
    <row r="44" spans="1:9" x14ac:dyDescent="0.3">
      <c r="A44" s="93">
        <v>2</v>
      </c>
      <c r="B44" s="94">
        <v>1</v>
      </c>
      <c r="C44" s="95" t="s">
        <v>30</v>
      </c>
      <c r="D44" s="96">
        <f t="shared" ref="D44:I44" si="12">D43*$A44</f>
        <v>0</v>
      </c>
      <c r="E44" s="96">
        <f t="shared" si="12"/>
        <v>46000</v>
      </c>
      <c r="F44" s="96">
        <f t="shared" si="12"/>
        <v>174000</v>
      </c>
      <c r="G44" s="96">
        <f t="shared" si="12"/>
        <v>0</v>
      </c>
      <c r="H44" s="96">
        <f t="shared" si="12"/>
        <v>0</v>
      </c>
      <c r="I44" s="96">
        <f t="shared" si="12"/>
        <v>0</v>
      </c>
    </row>
    <row r="45" spans="1:9" ht="14.4" thickBot="1" x14ac:dyDescent="0.35">
      <c r="B45" s="94">
        <v>1</v>
      </c>
      <c r="C45" s="97" t="s">
        <v>31</v>
      </c>
      <c r="D45" s="98">
        <f>D44*10^-6</f>
        <v>0</v>
      </c>
      <c r="E45" s="98">
        <f t="shared" ref="E45:I45" si="13">E44*10^-6</f>
        <v>4.5999999999999999E-2</v>
      </c>
      <c r="F45" s="98">
        <f t="shared" si="13"/>
        <v>0.17399999999999999</v>
      </c>
      <c r="G45" s="98">
        <f t="shared" si="13"/>
        <v>0</v>
      </c>
      <c r="H45" s="98">
        <f t="shared" si="13"/>
        <v>0</v>
      </c>
      <c r="I45" s="98">
        <f t="shared" si="13"/>
        <v>0</v>
      </c>
    </row>
    <row r="46" spans="1:9" x14ac:dyDescent="0.3">
      <c r="B46" s="46">
        <v>2</v>
      </c>
      <c r="C46" s="92" t="s">
        <v>32</v>
      </c>
      <c r="D46" s="17"/>
      <c r="E46" s="17"/>
      <c r="F46" s="17">
        <v>32000</v>
      </c>
      <c r="G46" s="17">
        <v>12000</v>
      </c>
      <c r="H46" s="17"/>
      <c r="I46" s="17"/>
    </row>
    <row r="47" spans="1:9" x14ac:dyDescent="0.3">
      <c r="A47" s="93">
        <v>10</v>
      </c>
      <c r="B47" s="46">
        <v>2</v>
      </c>
      <c r="C47" s="99" t="s">
        <v>33</v>
      </c>
      <c r="D47" s="100">
        <f t="shared" ref="D47:I47" si="14">D46*$A47</f>
        <v>0</v>
      </c>
      <c r="E47" s="100">
        <f t="shared" si="14"/>
        <v>0</v>
      </c>
      <c r="F47" s="100">
        <f t="shared" si="14"/>
        <v>320000</v>
      </c>
      <c r="G47" s="100">
        <f t="shared" si="14"/>
        <v>120000</v>
      </c>
      <c r="H47" s="100">
        <f t="shared" si="14"/>
        <v>0</v>
      </c>
      <c r="I47" s="100">
        <f t="shared" si="14"/>
        <v>0</v>
      </c>
    </row>
    <row r="48" spans="1:9" ht="14.4" thickBot="1" x14ac:dyDescent="0.35">
      <c r="B48" s="101">
        <v>2</v>
      </c>
      <c r="C48" s="102" t="s">
        <v>34</v>
      </c>
      <c r="D48" s="103">
        <f>D47*10^-6</f>
        <v>0</v>
      </c>
      <c r="E48" s="103">
        <f t="shared" ref="E48:I48" si="15">E47*10^-6</f>
        <v>0</v>
      </c>
      <c r="F48" s="103">
        <f t="shared" si="15"/>
        <v>0.32</v>
      </c>
      <c r="G48" s="103">
        <f t="shared" si="15"/>
        <v>0.12</v>
      </c>
      <c r="H48" s="103">
        <f t="shared" si="15"/>
        <v>0</v>
      </c>
      <c r="I48" s="103">
        <f t="shared" si="15"/>
        <v>0</v>
      </c>
    </row>
    <row r="49" spans="1:9" x14ac:dyDescent="0.3">
      <c r="B49" s="46">
        <v>3</v>
      </c>
      <c r="C49" s="104" t="s">
        <v>35</v>
      </c>
      <c r="D49" s="18">
        <v>290</v>
      </c>
      <c r="E49" s="18">
        <v>13000</v>
      </c>
      <c r="F49" s="18"/>
      <c r="G49" s="18"/>
      <c r="H49" s="18"/>
      <c r="I49" s="18"/>
    </row>
    <row r="50" spans="1:9" x14ac:dyDescent="0.3">
      <c r="A50" s="93">
        <v>8.1</v>
      </c>
      <c r="B50" s="46">
        <v>3</v>
      </c>
      <c r="C50" s="99" t="s">
        <v>36</v>
      </c>
      <c r="D50" s="100">
        <f>D49*$A50</f>
        <v>2349</v>
      </c>
      <c r="E50" s="100">
        <f t="shared" ref="E50:I50" si="16">E49*$A50</f>
        <v>105300</v>
      </c>
      <c r="F50" s="100">
        <f t="shared" si="16"/>
        <v>0</v>
      </c>
      <c r="G50" s="100">
        <f t="shared" si="16"/>
        <v>0</v>
      </c>
      <c r="H50" s="100">
        <f t="shared" si="16"/>
        <v>0</v>
      </c>
      <c r="I50" s="100">
        <f t="shared" si="16"/>
        <v>0</v>
      </c>
    </row>
    <row r="51" spans="1:9" x14ac:dyDescent="0.3">
      <c r="B51" s="46">
        <v>3</v>
      </c>
      <c r="C51" s="99" t="s">
        <v>37</v>
      </c>
      <c r="D51" s="105">
        <f>D50*10^-6</f>
        <v>2.349E-3</v>
      </c>
      <c r="E51" s="105">
        <f t="shared" ref="E51:I51" si="17">E50*10^-6</f>
        <v>0.10529999999999999</v>
      </c>
      <c r="F51" s="105">
        <f t="shared" si="17"/>
        <v>0</v>
      </c>
      <c r="G51" s="105">
        <f t="shared" si="17"/>
        <v>0</v>
      </c>
      <c r="H51" s="105">
        <f t="shared" si="17"/>
        <v>0</v>
      </c>
      <c r="I51" s="105">
        <f t="shared" si="17"/>
        <v>0</v>
      </c>
    </row>
    <row r="52" spans="1:9" x14ac:dyDescent="0.3">
      <c r="B52" s="46">
        <v>4</v>
      </c>
      <c r="C52" s="104" t="s">
        <v>38</v>
      </c>
      <c r="D52" s="19"/>
      <c r="E52" s="19"/>
      <c r="F52" s="19"/>
      <c r="G52" s="19"/>
      <c r="H52" s="19"/>
      <c r="I52" s="19"/>
    </row>
    <row r="53" spans="1:9" x14ac:dyDescent="0.3">
      <c r="A53" s="93">
        <f>[1]biovolume!C11</f>
        <v>4</v>
      </c>
      <c r="B53" s="46">
        <v>4</v>
      </c>
      <c r="C53" s="99" t="s">
        <v>39</v>
      </c>
      <c r="D53" s="106">
        <f>D52*$A53</f>
        <v>0</v>
      </c>
      <c r="E53" s="106">
        <f t="shared" ref="E53:I53" si="18">E52*$A53</f>
        <v>0</v>
      </c>
      <c r="F53" s="106">
        <f t="shared" si="18"/>
        <v>0</v>
      </c>
      <c r="G53" s="106">
        <f t="shared" si="18"/>
        <v>0</v>
      </c>
      <c r="H53" s="106">
        <f t="shared" si="18"/>
        <v>0</v>
      </c>
      <c r="I53" s="106">
        <f t="shared" si="18"/>
        <v>0</v>
      </c>
    </row>
    <row r="54" spans="1:9" x14ac:dyDescent="0.3">
      <c r="B54" s="46">
        <v>4</v>
      </c>
      <c r="C54" s="99" t="s">
        <v>40</v>
      </c>
      <c r="D54" s="107">
        <f>D53*10^-6</f>
        <v>0</v>
      </c>
      <c r="E54" s="107">
        <f t="shared" ref="E54:I54" si="19">E53*10^-6</f>
        <v>0</v>
      </c>
      <c r="F54" s="107">
        <f t="shared" si="19"/>
        <v>0</v>
      </c>
      <c r="G54" s="107">
        <f t="shared" si="19"/>
        <v>0</v>
      </c>
      <c r="H54" s="107">
        <f t="shared" si="19"/>
        <v>0</v>
      </c>
      <c r="I54" s="107">
        <f t="shared" si="19"/>
        <v>0</v>
      </c>
    </row>
    <row r="55" spans="1:9" x14ac:dyDescent="0.3">
      <c r="B55" s="46">
        <v>5</v>
      </c>
      <c r="C55" s="104" t="s">
        <v>41</v>
      </c>
      <c r="D55" s="19"/>
      <c r="E55" s="19"/>
      <c r="F55" s="19"/>
      <c r="G55" s="11"/>
      <c r="H55" s="19"/>
      <c r="I55" s="19"/>
    </row>
    <row r="56" spans="1:9" x14ac:dyDescent="0.3">
      <c r="A56" s="93">
        <f>[1]biovolume!C43</f>
        <v>2</v>
      </c>
      <c r="B56" s="46">
        <v>5</v>
      </c>
      <c r="C56" s="99" t="s">
        <v>42</v>
      </c>
      <c r="D56" s="106">
        <f>D55*$A56</f>
        <v>0</v>
      </c>
      <c r="E56" s="106">
        <f t="shared" ref="E56:I56" si="20">E55*$A56</f>
        <v>0</v>
      </c>
      <c r="F56" s="106">
        <f t="shared" si="20"/>
        <v>0</v>
      </c>
      <c r="G56" s="106">
        <f t="shared" si="20"/>
        <v>0</v>
      </c>
      <c r="H56" s="106">
        <f t="shared" si="20"/>
        <v>0</v>
      </c>
      <c r="I56" s="106">
        <f t="shared" si="20"/>
        <v>0</v>
      </c>
    </row>
    <row r="57" spans="1:9" x14ac:dyDescent="0.3">
      <c r="B57" s="46">
        <v>5</v>
      </c>
      <c r="C57" s="99" t="s">
        <v>43</v>
      </c>
      <c r="D57" s="107">
        <f>D56*10^-6</f>
        <v>0</v>
      </c>
      <c r="E57" s="107">
        <f t="shared" ref="E57:I57" si="21">E56*10^-6</f>
        <v>0</v>
      </c>
      <c r="F57" s="107">
        <f t="shared" si="21"/>
        <v>0</v>
      </c>
      <c r="G57" s="107">
        <f t="shared" si="21"/>
        <v>0</v>
      </c>
      <c r="H57" s="107">
        <f t="shared" si="21"/>
        <v>0</v>
      </c>
      <c r="I57" s="107">
        <f t="shared" si="21"/>
        <v>0</v>
      </c>
    </row>
    <row r="58" spans="1:9" x14ac:dyDescent="0.3">
      <c r="B58" s="46">
        <v>6</v>
      </c>
      <c r="C58" s="104" t="s">
        <v>44</v>
      </c>
      <c r="D58" s="11"/>
      <c r="E58" s="11"/>
      <c r="F58" s="11"/>
      <c r="G58" s="11"/>
      <c r="H58" s="11"/>
      <c r="I58" s="11"/>
    </row>
    <row r="59" spans="1:9" x14ac:dyDescent="0.3">
      <c r="A59" s="93">
        <f>[1]biovolume!C50</f>
        <v>1</v>
      </c>
      <c r="B59" s="46">
        <v>6</v>
      </c>
      <c r="C59" s="99" t="s">
        <v>45</v>
      </c>
      <c r="D59" s="106">
        <f>D58*$A59</f>
        <v>0</v>
      </c>
      <c r="E59" s="106">
        <f t="shared" ref="E59:I59" si="22">E58*$A59</f>
        <v>0</v>
      </c>
      <c r="F59" s="106">
        <f t="shared" si="22"/>
        <v>0</v>
      </c>
      <c r="G59" s="106">
        <f t="shared" si="22"/>
        <v>0</v>
      </c>
      <c r="H59" s="106">
        <f t="shared" si="22"/>
        <v>0</v>
      </c>
      <c r="I59" s="106">
        <f t="shared" si="22"/>
        <v>0</v>
      </c>
    </row>
    <row r="60" spans="1:9" x14ac:dyDescent="0.3">
      <c r="B60" s="46">
        <v>6</v>
      </c>
      <c r="C60" s="99" t="s">
        <v>46</v>
      </c>
      <c r="D60" s="107">
        <f>D59*10^-6</f>
        <v>0</v>
      </c>
      <c r="E60" s="107">
        <f t="shared" ref="E60:I60" si="23">E59*10^-6</f>
        <v>0</v>
      </c>
      <c r="F60" s="107">
        <f t="shared" si="23"/>
        <v>0</v>
      </c>
      <c r="G60" s="107">
        <f t="shared" si="23"/>
        <v>0</v>
      </c>
      <c r="H60" s="107">
        <f t="shared" si="23"/>
        <v>0</v>
      </c>
      <c r="I60" s="107">
        <f t="shared" si="23"/>
        <v>0</v>
      </c>
    </row>
    <row r="61" spans="1:9" x14ac:dyDescent="0.3">
      <c r="B61" s="46">
        <v>7</v>
      </c>
      <c r="C61" s="104" t="s">
        <v>47</v>
      </c>
      <c r="D61" s="11"/>
      <c r="E61" s="11"/>
      <c r="F61" s="11"/>
      <c r="G61" s="11"/>
      <c r="H61" s="11"/>
      <c r="I61" s="11"/>
    </row>
    <row r="62" spans="1:9" x14ac:dyDescent="0.3">
      <c r="A62" s="93">
        <f>[1]biovolume!C58</f>
        <v>2</v>
      </c>
      <c r="B62" s="46">
        <v>7</v>
      </c>
      <c r="C62" s="99" t="s">
        <v>48</v>
      </c>
      <c r="D62" s="106">
        <f>D61*$A62</f>
        <v>0</v>
      </c>
      <c r="E62" s="106">
        <f t="shared" ref="E62:I62" si="24">E61*$A62</f>
        <v>0</v>
      </c>
      <c r="F62" s="106">
        <f t="shared" si="24"/>
        <v>0</v>
      </c>
      <c r="G62" s="106">
        <f t="shared" si="24"/>
        <v>0</v>
      </c>
      <c r="H62" s="106">
        <f t="shared" si="24"/>
        <v>0</v>
      </c>
      <c r="I62" s="106">
        <f t="shared" si="24"/>
        <v>0</v>
      </c>
    </row>
    <row r="63" spans="1:9" x14ac:dyDescent="0.3">
      <c r="B63" s="46">
        <v>7</v>
      </c>
      <c r="C63" s="99" t="s">
        <v>49</v>
      </c>
      <c r="D63" s="107">
        <f>D62*10^-6</f>
        <v>0</v>
      </c>
      <c r="E63" s="107">
        <f t="shared" ref="E63:I63" si="25">E62*10^-6</f>
        <v>0</v>
      </c>
      <c r="F63" s="107">
        <f t="shared" si="25"/>
        <v>0</v>
      </c>
      <c r="G63" s="107">
        <f t="shared" si="25"/>
        <v>0</v>
      </c>
      <c r="H63" s="107">
        <f t="shared" si="25"/>
        <v>0</v>
      </c>
      <c r="I63" s="107">
        <f t="shared" si="25"/>
        <v>0</v>
      </c>
    </row>
    <row r="64" spans="1:9" x14ac:dyDescent="0.3">
      <c r="B64" s="46">
        <v>8</v>
      </c>
      <c r="C64" s="108" t="s">
        <v>50</v>
      </c>
      <c r="D64" s="207"/>
      <c r="E64" s="207"/>
      <c r="F64" s="207"/>
      <c r="G64" s="208"/>
      <c r="H64" s="208"/>
      <c r="I64" s="207"/>
    </row>
    <row r="65" spans="1:9" x14ac:dyDescent="0.3">
      <c r="A65" s="109">
        <v>122</v>
      </c>
      <c r="B65" s="110">
        <v>8</v>
      </c>
      <c r="C65" s="111" t="s">
        <v>51</v>
      </c>
      <c r="D65" s="112">
        <f>D64*$A65</f>
        <v>0</v>
      </c>
      <c r="E65" s="112">
        <f t="shared" ref="E65:I65" si="26">E64*$A65</f>
        <v>0</v>
      </c>
      <c r="F65" s="112">
        <f t="shared" si="26"/>
        <v>0</v>
      </c>
      <c r="G65" s="112">
        <f t="shared" si="26"/>
        <v>0</v>
      </c>
      <c r="H65" s="112">
        <f t="shared" si="26"/>
        <v>0</v>
      </c>
      <c r="I65" s="112">
        <f t="shared" si="26"/>
        <v>0</v>
      </c>
    </row>
    <row r="66" spans="1:9" x14ac:dyDescent="0.3">
      <c r="B66" s="110">
        <v>8</v>
      </c>
      <c r="C66" s="113" t="s">
        <v>52</v>
      </c>
      <c r="D66" s="114">
        <f>D65*10^-6</f>
        <v>0</v>
      </c>
      <c r="E66" s="114">
        <f t="shared" ref="E66:I66" si="27">E65*10^-6</f>
        <v>0</v>
      </c>
      <c r="F66" s="114">
        <f t="shared" si="27"/>
        <v>0</v>
      </c>
      <c r="G66" s="114">
        <f t="shared" si="27"/>
        <v>0</v>
      </c>
      <c r="H66" s="114">
        <f t="shared" si="27"/>
        <v>0</v>
      </c>
      <c r="I66" s="114">
        <f t="shared" si="27"/>
        <v>0</v>
      </c>
    </row>
    <row r="67" spans="1:9" x14ac:dyDescent="0.3">
      <c r="B67" s="46">
        <v>9</v>
      </c>
      <c r="C67" s="104" t="s">
        <v>53</v>
      </c>
      <c r="D67" s="18"/>
      <c r="E67" s="18"/>
      <c r="F67" s="18"/>
      <c r="G67" s="18"/>
      <c r="H67" s="18"/>
      <c r="I67" s="18"/>
    </row>
    <row r="68" spans="1:9" x14ac:dyDescent="0.3">
      <c r="B68" s="46">
        <v>9</v>
      </c>
      <c r="C68" s="104" t="s">
        <v>54</v>
      </c>
      <c r="D68" s="18"/>
      <c r="E68" s="18"/>
      <c r="F68" s="18"/>
      <c r="G68" s="18"/>
      <c r="H68" s="18"/>
      <c r="I68" s="18"/>
    </row>
    <row r="69" spans="1:9" x14ac:dyDescent="0.3">
      <c r="B69" s="46">
        <v>9</v>
      </c>
      <c r="C69" s="104" t="s">
        <v>55</v>
      </c>
      <c r="D69" s="18">
        <v>210</v>
      </c>
      <c r="E69" s="18">
        <v>7700</v>
      </c>
      <c r="F69" s="18"/>
      <c r="G69" s="18">
        <v>2400</v>
      </c>
      <c r="H69" s="18"/>
      <c r="I69" s="18"/>
    </row>
    <row r="70" spans="1:9" x14ac:dyDescent="0.3">
      <c r="B70" s="46">
        <v>9</v>
      </c>
      <c r="C70" s="95" t="s">
        <v>56</v>
      </c>
      <c r="D70" s="115">
        <f>SUM(D67:D69)</f>
        <v>210</v>
      </c>
      <c r="E70" s="115">
        <f t="shared" ref="E70:I70" si="28">SUM(E67:E69)</f>
        <v>7700</v>
      </c>
      <c r="F70" s="115">
        <f t="shared" si="28"/>
        <v>0</v>
      </c>
      <c r="G70" s="115">
        <f t="shared" si="28"/>
        <v>2400</v>
      </c>
      <c r="H70" s="115">
        <f t="shared" si="28"/>
        <v>0</v>
      </c>
      <c r="I70" s="115">
        <f t="shared" si="28"/>
        <v>0</v>
      </c>
    </row>
    <row r="71" spans="1:9" x14ac:dyDescent="0.3">
      <c r="A71" s="93">
        <f>[1]biovolume!C21</f>
        <v>13</v>
      </c>
      <c r="B71" s="94">
        <v>9</v>
      </c>
      <c r="C71" s="95" t="s">
        <v>57</v>
      </c>
      <c r="D71" s="96">
        <f>D70*$A71</f>
        <v>2730</v>
      </c>
      <c r="E71" s="96">
        <f t="shared" ref="E71:I71" si="29">E70*$A71</f>
        <v>100100</v>
      </c>
      <c r="F71" s="96">
        <f t="shared" si="29"/>
        <v>0</v>
      </c>
      <c r="G71" s="96">
        <f t="shared" si="29"/>
        <v>31200</v>
      </c>
      <c r="H71" s="96">
        <f t="shared" si="29"/>
        <v>0</v>
      </c>
      <c r="I71" s="96">
        <f t="shared" si="29"/>
        <v>0</v>
      </c>
    </row>
    <row r="72" spans="1:9" x14ac:dyDescent="0.3">
      <c r="B72" s="94">
        <v>9</v>
      </c>
      <c r="C72" s="116" t="s">
        <v>58</v>
      </c>
      <c r="D72" s="117">
        <f>D71*10^-6</f>
        <v>2.7299999999999998E-3</v>
      </c>
      <c r="E72" s="117">
        <f t="shared" ref="E72:I72" si="30">E71*10^-6</f>
        <v>0.10009999999999999</v>
      </c>
      <c r="F72" s="117">
        <f t="shared" si="30"/>
        <v>0</v>
      </c>
      <c r="G72" s="117">
        <f t="shared" si="30"/>
        <v>3.1199999999999999E-2</v>
      </c>
      <c r="H72" s="117">
        <f t="shared" si="30"/>
        <v>0</v>
      </c>
      <c r="I72" s="117">
        <f t="shared" si="30"/>
        <v>0</v>
      </c>
    </row>
    <row r="73" spans="1:9" x14ac:dyDescent="0.3">
      <c r="B73" s="46">
        <v>10</v>
      </c>
      <c r="C73" s="104" t="s">
        <v>59</v>
      </c>
      <c r="D73" s="18"/>
      <c r="E73" s="18"/>
      <c r="F73" s="18"/>
      <c r="G73" s="18"/>
      <c r="H73" s="18"/>
      <c r="I73" s="18"/>
    </row>
    <row r="74" spans="1:9" x14ac:dyDescent="0.3">
      <c r="B74" s="46">
        <v>10</v>
      </c>
      <c r="C74" s="104" t="s">
        <v>60</v>
      </c>
      <c r="D74" s="18"/>
      <c r="E74" s="18"/>
      <c r="F74" s="18"/>
      <c r="G74" s="18"/>
      <c r="H74" s="18"/>
      <c r="I74" s="18"/>
    </row>
    <row r="75" spans="1:9" x14ac:dyDescent="0.3">
      <c r="B75" s="46">
        <v>10</v>
      </c>
      <c r="C75" s="104" t="s">
        <v>61</v>
      </c>
      <c r="D75" s="18"/>
      <c r="E75" s="18"/>
      <c r="F75" s="18"/>
      <c r="G75" s="18"/>
      <c r="H75" s="18"/>
      <c r="I75" s="18"/>
    </row>
    <row r="76" spans="1:9" x14ac:dyDescent="0.3">
      <c r="B76" s="46">
        <v>10</v>
      </c>
      <c r="C76" s="104" t="s">
        <v>62</v>
      </c>
      <c r="D76" s="18"/>
      <c r="E76" s="18"/>
      <c r="F76" s="18"/>
      <c r="G76" s="18"/>
      <c r="H76" s="18"/>
      <c r="I76" s="18"/>
    </row>
    <row r="77" spans="1:9" x14ac:dyDescent="0.3">
      <c r="B77" s="46">
        <v>10</v>
      </c>
      <c r="C77" s="104" t="s">
        <v>63</v>
      </c>
      <c r="D77" s="18"/>
      <c r="E77" s="18"/>
      <c r="F77" s="18"/>
      <c r="G77" s="18"/>
      <c r="H77" s="18"/>
      <c r="I77" s="18"/>
    </row>
    <row r="78" spans="1:9" x14ac:dyDescent="0.3">
      <c r="B78" s="46">
        <v>10</v>
      </c>
      <c r="C78" s="104" t="s">
        <v>64</v>
      </c>
      <c r="D78" s="18"/>
      <c r="E78" s="18"/>
      <c r="F78" s="18">
        <v>51000</v>
      </c>
      <c r="G78" s="18">
        <v>99000</v>
      </c>
      <c r="H78" s="18"/>
      <c r="I78" s="18"/>
    </row>
    <row r="79" spans="1:9" x14ac:dyDescent="0.3">
      <c r="B79" s="46">
        <v>10</v>
      </c>
      <c r="C79" s="95" t="s">
        <v>65</v>
      </c>
      <c r="D79" s="115">
        <f>SUM(D73:D78)</f>
        <v>0</v>
      </c>
      <c r="E79" s="115">
        <f t="shared" ref="E79:I79" si="31">SUM(E73:E78)</f>
        <v>0</v>
      </c>
      <c r="F79" s="115">
        <f t="shared" si="31"/>
        <v>51000</v>
      </c>
      <c r="G79" s="115">
        <f t="shared" si="31"/>
        <v>99000</v>
      </c>
      <c r="H79" s="115">
        <f t="shared" si="31"/>
        <v>0</v>
      </c>
      <c r="I79" s="115">
        <f t="shared" si="31"/>
        <v>0</v>
      </c>
    </row>
    <row r="80" spans="1:9" x14ac:dyDescent="0.3">
      <c r="A80" s="93">
        <f>[1]biovolume!C23</f>
        <v>50</v>
      </c>
      <c r="B80" s="94">
        <v>10</v>
      </c>
      <c r="C80" s="95" t="s">
        <v>66</v>
      </c>
      <c r="D80" s="96">
        <f>D79*$A80</f>
        <v>0</v>
      </c>
      <c r="E80" s="96">
        <f t="shared" ref="E80:I80" si="32">E79*$A80</f>
        <v>0</v>
      </c>
      <c r="F80" s="96">
        <f t="shared" si="32"/>
        <v>2550000</v>
      </c>
      <c r="G80" s="96">
        <f t="shared" si="32"/>
        <v>4950000</v>
      </c>
      <c r="H80" s="96">
        <f t="shared" si="32"/>
        <v>0</v>
      </c>
      <c r="I80" s="96">
        <f t="shared" si="32"/>
        <v>0</v>
      </c>
    </row>
    <row r="81" spans="1:9" x14ac:dyDescent="0.3">
      <c r="B81" s="94">
        <v>10</v>
      </c>
      <c r="C81" s="116" t="s">
        <v>67</v>
      </c>
      <c r="D81" s="117">
        <f>D80*10^-6</f>
        <v>0</v>
      </c>
      <c r="E81" s="117">
        <f t="shared" ref="E81:I81" si="33">E80*10^-6</f>
        <v>0</v>
      </c>
      <c r="F81" s="117">
        <f t="shared" si="33"/>
        <v>2.5499999999999998</v>
      </c>
      <c r="G81" s="117">
        <f t="shared" si="33"/>
        <v>4.95</v>
      </c>
      <c r="H81" s="117">
        <f t="shared" si="33"/>
        <v>0</v>
      </c>
      <c r="I81" s="117">
        <f t="shared" si="33"/>
        <v>0</v>
      </c>
    </row>
    <row r="82" spans="1:9" x14ac:dyDescent="0.3">
      <c r="B82" s="46">
        <v>11</v>
      </c>
      <c r="C82" s="118" t="s">
        <v>68</v>
      </c>
      <c r="D82" s="20"/>
      <c r="E82" s="20"/>
      <c r="F82" s="20"/>
      <c r="G82" s="20"/>
      <c r="H82" s="20"/>
      <c r="I82" s="20"/>
    </row>
    <row r="83" spans="1:9" x14ac:dyDescent="0.3">
      <c r="A83" s="93">
        <f>[1]biovolume!C45</f>
        <v>30.82</v>
      </c>
      <c r="B83" s="94">
        <v>11</v>
      </c>
      <c r="C83" s="119" t="s">
        <v>69</v>
      </c>
      <c r="D83" s="120">
        <f>D82*$A83</f>
        <v>0</v>
      </c>
      <c r="E83" s="120">
        <f t="shared" ref="E83:I83" si="34">E82*$A83</f>
        <v>0</v>
      </c>
      <c r="F83" s="120">
        <f t="shared" si="34"/>
        <v>0</v>
      </c>
      <c r="G83" s="120">
        <f t="shared" si="34"/>
        <v>0</v>
      </c>
      <c r="H83" s="120">
        <f t="shared" si="34"/>
        <v>0</v>
      </c>
      <c r="I83" s="120">
        <f t="shared" si="34"/>
        <v>0</v>
      </c>
    </row>
    <row r="84" spans="1:9" x14ac:dyDescent="0.3">
      <c r="B84" s="94">
        <v>11</v>
      </c>
      <c r="C84" s="121" t="s">
        <v>70</v>
      </c>
      <c r="D84" s="122">
        <f>D83*10^-6</f>
        <v>0</v>
      </c>
      <c r="E84" s="122">
        <f t="shared" ref="E84:I84" si="35">E83*10^-6</f>
        <v>0</v>
      </c>
      <c r="F84" s="122">
        <f t="shared" si="35"/>
        <v>0</v>
      </c>
      <c r="G84" s="122">
        <f t="shared" si="35"/>
        <v>0</v>
      </c>
      <c r="H84" s="122">
        <f t="shared" si="35"/>
        <v>0</v>
      </c>
      <c r="I84" s="122">
        <f t="shared" si="35"/>
        <v>0</v>
      </c>
    </row>
    <row r="85" spans="1:9" x14ac:dyDescent="0.3">
      <c r="B85" s="46">
        <v>12</v>
      </c>
      <c r="C85" s="104" t="s">
        <v>71</v>
      </c>
      <c r="D85" s="20"/>
      <c r="E85" s="20"/>
      <c r="F85" s="20"/>
      <c r="G85" s="20"/>
      <c r="H85" s="20"/>
      <c r="I85" s="20"/>
    </row>
    <row r="86" spans="1:9" x14ac:dyDescent="0.3">
      <c r="A86" s="93">
        <f>[1]biovolume!C31</f>
        <v>16</v>
      </c>
      <c r="B86" s="46">
        <v>12</v>
      </c>
      <c r="C86" s="99" t="s">
        <v>72</v>
      </c>
      <c r="D86" s="123">
        <f>D85*$A86</f>
        <v>0</v>
      </c>
      <c r="E86" s="123">
        <f t="shared" ref="E86:H86" si="36">E85*$A86</f>
        <v>0</v>
      </c>
      <c r="F86" s="123">
        <f t="shared" si="36"/>
        <v>0</v>
      </c>
      <c r="G86" s="123">
        <f t="shared" si="36"/>
        <v>0</v>
      </c>
      <c r="H86" s="123">
        <f t="shared" si="36"/>
        <v>0</v>
      </c>
      <c r="I86" s="123">
        <f>I85*$A86</f>
        <v>0</v>
      </c>
    </row>
    <row r="87" spans="1:9" x14ac:dyDescent="0.3">
      <c r="B87" s="46">
        <v>12</v>
      </c>
      <c r="C87" s="99" t="s">
        <v>73</v>
      </c>
      <c r="D87" s="124">
        <f>D86*10^-6</f>
        <v>0</v>
      </c>
      <c r="E87" s="124">
        <f t="shared" ref="E87:I87" si="37">E86*10^-6</f>
        <v>0</v>
      </c>
      <c r="F87" s="124">
        <f t="shared" si="37"/>
        <v>0</v>
      </c>
      <c r="G87" s="124">
        <f t="shared" si="37"/>
        <v>0</v>
      </c>
      <c r="H87" s="124">
        <f t="shared" si="37"/>
        <v>0</v>
      </c>
      <c r="I87" s="124">
        <f t="shared" si="37"/>
        <v>0</v>
      </c>
    </row>
    <row r="88" spans="1:9" x14ac:dyDescent="0.3">
      <c r="B88" s="46">
        <v>13</v>
      </c>
      <c r="C88" s="118" t="s">
        <v>74</v>
      </c>
      <c r="D88" s="18"/>
      <c r="E88" s="18"/>
      <c r="F88" s="18"/>
      <c r="G88" s="18"/>
      <c r="H88" s="18"/>
      <c r="I88" s="18"/>
    </row>
    <row r="89" spans="1:9" x14ac:dyDescent="0.3">
      <c r="A89" s="93">
        <f>[1]biovolume!C36</f>
        <v>7</v>
      </c>
      <c r="B89" s="46">
        <v>13</v>
      </c>
      <c r="C89" s="125" t="s">
        <v>75</v>
      </c>
      <c r="D89" s="126">
        <f>D88*$A89</f>
        <v>0</v>
      </c>
      <c r="E89" s="126">
        <f t="shared" ref="E89:I89" si="38">E88*$A89</f>
        <v>0</v>
      </c>
      <c r="F89" s="126">
        <f t="shared" si="38"/>
        <v>0</v>
      </c>
      <c r="G89" s="126">
        <f t="shared" si="38"/>
        <v>0</v>
      </c>
      <c r="H89" s="126">
        <f t="shared" si="38"/>
        <v>0</v>
      </c>
      <c r="I89" s="126">
        <f t="shared" si="38"/>
        <v>0</v>
      </c>
    </row>
    <row r="90" spans="1:9" x14ac:dyDescent="0.3">
      <c r="B90" s="46">
        <v>13</v>
      </c>
      <c r="C90" s="125" t="s">
        <v>76</v>
      </c>
      <c r="D90" s="127">
        <f>D89*10^-6</f>
        <v>0</v>
      </c>
      <c r="E90" s="127">
        <f t="shared" ref="E90:I90" si="39">E89*10^-6</f>
        <v>0</v>
      </c>
      <c r="F90" s="127">
        <f t="shared" si="39"/>
        <v>0</v>
      </c>
      <c r="G90" s="127">
        <f t="shared" si="39"/>
        <v>0</v>
      </c>
      <c r="H90" s="127">
        <f t="shared" si="39"/>
        <v>0</v>
      </c>
      <c r="I90" s="127">
        <f t="shared" si="39"/>
        <v>0</v>
      </c>
    </row>
    <row r="91" spans="1:9" x14ac:dyDescent="0.3">
      <c r="B91" s="46">
        <v>14</v>
      </c>
      <c r="C91" s="118" t="s">
        <v>77</v>
      </c>
      <c r="D91" s="21"/>
      <c r="E91" s="21"/>
      <c r="F91" s="21"/>
      <c r="G91" s="21"/>
      <c r="H91" s="21"/>
      <c r="I91" s="21"/>
    </row>
    <row r="92" spans="1:9" x14ac:dyDescent="0.3">
      <c r="A92" s="93">
        <f>[1]biovolume!C37</f>
        <v>55</v>
      </c>
      <c r="B92" s="46">
        <v>14</v>
      </c>
      <c r="C92" s="125" t="s">
        <v>78</v>
      </c>
      <c r="D92" s="128">
        <f>D91*$A92</f>
        <v>0</v>
      </c>
      <c r="E92" s="128">
        <f t="shared" ref="E92:I92" si="40">E91*$A92</f>
        <v>0</v>
      </c>
      <c r="F92" s="128">
        <f t="shared" si="40"/>
        <v>0</v>
      </c>
      <c r="G92" s="128">
        <f t="shared" si="40"/>
        <v>0</v>
      </c>
      <c r="H92" s="128">
        <f t="shared" si="40"/>
        <v>0</v>
      </c>
      <c r="I92" s="128">
        <f t="shared" si="40"/>
        <v>0</v>
      </c>
    </row>
    <row r="93" spans="1:9" x14ac:dyDescent="0.3">
      <c r="B93" s="46">
        <v>14</v>
      </c>
      <c r="C93" s="125" t="s">
        <v>79</v>
      </c>
      <c r="D93" s="129">
        <f>D92*10^-6</f>
        <v>0</v>
      </c>
      <c r="E93" s="129">
        <f t="shared" ref="E93:I93" si="41">E92*10^-6</f>
        <v>0</v>
      </c>
      <c r="F93" s="129">
        <f t="shared" si="41"/>
        <v>0</v>
      </c>
      <c r="G93" s="129">
        <f t="shared" si="41"/>
        <v>0</v>
      </c>
      <c r="H93" s="129">
        <f t="shared" si="41"/>
        <v>0</v>
      </c>
      <c r="I93" s="129">
        <f t="shared" si="41"/>
        <v>0</v>
      </c>
    </row>
    <row r="94" spans="1:9" x14ac:dyDescent="0.3">
      <c r="B94" s="46">
        <v>15</v>
      </c>
      <c r="C94" s="118" t="s">
        <v>80</v>
      </c>
      <c r="D94" s="21"/>
      <c r="E94" s="21"/>
      <c r="F94" s="21"/>
      <c r="G94" s="21"/>
      <c r="H94" s="21"/>
      <c r="I94" s="21"/>
    </row>
    <row r="95" spans="1:9" x14ac:dyDescent="0.3">
      <c r="A95" s="93">
        <f>[1]biovolume!C40</f>
        <v>15</v>
      </c>
      <c r="B95" s="94">
        <v>15</v>
      </c>
      <c r="C95" s="119" t="s">
        <v>81</v>
      </c>
      <c r="D95" s="130">
        <f>D94*$A95</f>
        <v>0</v>
      </c>
      <c r="E95" s="130">
        <f t="shared" ref="E95:I95" si="42">E94*$A95</f>
        <v>0</v>
      </c>
      <c r="F95" s="130">
        <f t="shared" si="42"/>
        <v>0</v>
      </c>
      <c r="G95" s="130">
        <f t="shared" si="42"/>
        <v>0</v>
      </c>
      <c r="H95" s="130">
        <f t="shared" si="42"/>
        <v>0</v>
      </c>
      <c r="I95" s="130">
        <f t="shared" si="42"/>
        <v>0</v>
      </c>
    </row>
    <row r="96" spans="1:9" x14ac:dyDescent="0.3">
      <c r="B96" s="94">
        <v>15</v>
      </c>
      <c r="C96" s="121" t="s">
        <v>82</v>
      </c>
      <c r="D96" s="131">
        <f>D95*10^-6</f>
        <v>0</v>
      </c>
      <c r="E96" s="131">
        <f t="shared" ref="E96:I96" si="43">E95*10^-6</f>
        <v>0</v>
      </c>
      <c r="F96" s="131">
        <f t="shared" si="43"/>
        <v>0</v>
      </c>
      <c r="G96" s="131">
        <f t="shared" si="43"/>
        <v>0</v>
      </c>
      <c r="H96" s="131">
        <f t="shared" si="43"/>
        <v>0</v>
      </c>
      <c r="I96" s="131">
        <f t="shared" si="43"/>
        <v>0</v>
      </c>
    </row>
    <row r="97" spans="1:10" x14ac:dyDescent="0.3">
      <c r="B97" s="46">
        <v>16</v>
      </c>
      <c r="C97" s="132" t="s">
        <v>83</v>
      </c>
      <c r="D97" s="21"/>
      <c r="E97" s="21"/>
      <c r="F97" s="21"/>
      <c r="G97" s="21"/>
      <c r="H97" s="21"/>
      <c r="I97" s="21"/>
    </row>
    <row r="98" spans="1:10" x14ac:dyDescent="0.3">
      <c r="B98" s="46">
        <v>16</v>
      </c>
      <c r="C98" s="104" t="s">
        <v>84</v>
      </c>
      <c r="D98" s="18"/>
      <c r="E98" s="18"/>
      <c r="F98" s="18"/>
      <c r="G98" s="18"/>
      <c r="H98" s="18"/>
      <c r="I98" s="18"/>
    </row>
    <row r="99" spans="1:10" x14ac:dyDescent="0.3">
      <c r="B99" s="46">
        <v>16</v>
      </c>
      <c r="C99" s="104" t="s">
        <v>85</v>
      </c>
      <c r="D99" s="18"/>
      <c r="E99" s="18"/>
      <c r="F99" s="18"/>
      <c r="G99" s="18"/>
      <c r="H99" s="18"/>
      <c r="I99" s="18"/>
    </row>
    <row r="100" spans="1:10" x14ac:dyDescent="0.3">
      <c r="B100" s="46">
        <v>16</v>
      </c>
      <c r="C100" s="104" t="s">
        <v>86</v>
      </c>
      <c r="D100" s="18"/>
      <c r="E100" s="18"/>
      <c r="F100" s="18"/>
      <c r="G100" s="18"/>
      <c r="H100" s="18"/>
      <c r="I100" s="18"/>
    </row>
    <row r="101" spans="1:10" x14ac:dyDescent="0.3">
      <c r="B101" s="46">
        <v>16</v>
      </c>
      <c r="C101" s="104" t="s">
        <v>87</v>
      </c>
      <c r="D101" s="18"/>
      <c r="E101" s="18"/>
      <c r="F101" s="18"/>
      <c r="G101" s="18"/>
      <c r="H101" s="18"/>
      <c r="I101" s="18"/>
    </row>
    <row r="102" spans="1:10" x14ac:dyDescent="0.3">
      <c r="B102" s="46">
        <v>16</v>
      </c>
      <c r="C102" s="104" t="s">
        <v>88</v>
      </c>
      <c r="D102" s="18"/>
      <c r="E102" s="18"/>
      <c r="F102" s="18"/>
      <c r="G102" s="18"/>
      <c r="H102" s="18"/>
      <c r="I102" s="18"/>
    </row>
    <row r="103" spans="1:10" x14ac:dyDescent="0.3">
      <c r="B103" s="46">
        <v>16</v>
      </c>
      <c r="C103" s="104" t="s">
        <v>89</v>
      </c>
      <c r="D103" s="18"/>
      <c r="E103" s="18"/>
      <c r="F103" s="18"/>
      <c r="G103" s="18"/>
      <c r="H103" s="18"/>
      <c r="I103" s="18"/>
    </row>
    <row r="104" spans="1:10" x14ac:dyDescent="0.3">
      <c r="B104" s="46">
        <v>16</v>
      </c>
      <c r="C104" s="104" t="s">
        <v>90</v>
      </c>
      <c r="D104" s="18"/>
      <c r="E104" s="18"/>
      <c r="F104" s="18"/>
      <c r="G104" s="18"/>
      <c r="H104" s="18"/>
      <c r="I104" s="18"/>
    </row>
    <row r="105" spans="1:10" x14ac:dyDescent="0.3">
      <c r="B105" s="46">
        <v>16</v>
      </c>
      <c r="C105" s="104" t="s">
        <v>91</v>
      </c>
      <c r="D105" s="18"/>
      <c r="E105" s="18">
        <v>17000</v>
      </c>
      <c r="F105" s="18">
        <v>120000</v>
      </c>
      <c r="G105" s="18">
        <v>6200</v>
      </c>
      <c r="H105" s="18"/>
      <c r="I105" s="18"/>
    </row>
    <row r="106" spans="1:10" x14ac:dyDescent="0.3">
      <c r="B106" s="46">
        <v>16</v>
      </c>
      <c r="C106" s="133" t="s">
        <v>92</v>
      </c>
      <c r="D106" s="115">
        <f>SUM(D97:D105)</f>
        <v>0</v>
      </c>
      <c r="E106" s="115">
        <f t="shared" ref="E106:I106" si="44">SUM(E97:E105)</f>
        <v>17000</v>
      </c>
      <c r="F106" s="115">
        <f t="shared" si="44"/>
        <v>120000</v>
      </c>
      <c r="G106" s="115">
        <f t="shared" si="44"/>
        <v>6200</v>
      </c>
      <c r="H106" s="115">
        <f t="shared" si="44"/>
        <v>0</v>
      </c>
      <c r="I106" s="115">
        <f t="shared" si="44"/>
        <v>0</v>
      </c>
    </row>
    <row r="107" spans="1:10" x14ac:dyDescent="0.3">
      <c r="A107" s="134">
        <v>290</v>
      </c>
      <c r="B107" s="94">
        <v>16</v>
      </c>
      <c r="C107" s="133" t="s">
        <v>93</v>
      </c>
      <c r="D107" s="96">
        <f>D106*$A107</f>
        <v>0</v>
      </c>
      <c r="E107" s="96">
        <f t="shared" ref="E107:I107" si="45">E106*$A107</f>
        <v>4930000</v>
      </c>
      <c r="F107" s="96">
        <f t="shared" si="45"/>
        <v>34800000</v>
      </c>
      <c r="G107" s="96">
        <f t="shared" si="45"/>
        <v>1798000</v>
      </c>
      <c r="H107" s="96">
        <f t="shared" si="45"/>
        <v>0</v>
      </c>
      <c r="I107" s="96">
        <f t="shared" si="45"/>
        <v>0</v>
      </c>
      <c r="J107" s="135"/>
    </row>
    <row r="108" spans="1:10" x14ac:dyDescent="0.3">
      <c r="A108" s="94"/>
      <c r="B108" s="94">
        <v>16</v>
      </c>
      <c r="C108" s="136" t="s">
        <v>94</v>
      </c>
      <c r="D108" s="117">
        <f>D107*10^-6</f>
        <v>0</v>
      </c>
      <c r="E108" s="117">
        <f t="shared" ref="E108:I108" si="46">E107*10^-6</f>
        <v>4.93</v>
      </c>
      <c r="F108" s="117">
        <f t="shared" si="46"/>
        <v>34.799999999999997</v>
      </c>
      <c r="G108" s="117">
        <f t="shared" si="46"/>
        <v>1.7979999999999998</v>
      </c>
      <c r="H108" s="117">
        <f t="shared" si="46"/>
        <v>0</v>
      </c>
      <c r="I108" s="117">
        <f t="shared" si="46"/>
        <v>0</v>
      </c>
    </row>
    <row r="109" spans="1:10" x14ac:dyDescent="0.3">
      <c r="B109" s="46">
        <v>17</v>
      </c>
      <c r="C109" s="132" t="s">
        <v>95</v>
      </c>
      <c r="D109" s="22"/>
      <c r="E109" s="18"/>
      <c r="F109" s="18"/>
      <c r="G109" s="18"/>
      <c r="H109" s="18"/>
      <c r="I109" s="18"/>
    </row>
    <row r="110" spans="1:10" x14ac:dyDescent="0.3">
      <c r="A110" s="134">
        <f>[1]biovolume!C4</f>
        <v>125</v>
      </c>
      <c r="B110" s="94">
        <v>17</v>
      </c>
      <c r="C110" s="133" t="s">
        <v>96</v>
      </c>
      <c r="D110" s="96">
        <f>D109*$A110</f>
        <v>0</v>
      </c>
      <c r="E110" s="96">
        <f t="shared" ref="E110:I110" si="47">E109*$A110</f>
        <v>0</v>
      </c>
      <c r="F110" s="96">
        <f t="shared" si="47"/>
        <v>0</v>
      </c>
      <c r="G110" s="96">
        <f t="shared" si="47"/>
        <v>0</v>
      </c>
      <c r="H110" s="96">
        <f t="shared" si="47"/>
        <v>0</v>
      </c>
      <c r="I110" s="96">
        <f t="shared" si="47"/>
        <v>0</v>
      </c>
    </row>
    <row r="111" spans="1:10" x14ac:dyDescent="0.3">
      <c r="A111" s="94"/>
      <c r="B111" s="94">
        <v>17</v>
      </c>
      <c r="C111" s="136" t="s">
        <v>97</v>
      </c>
      <c r="D111" s="117">
        <f>D110*10^-6</f>
        <v>0</v>
      </c>
      <c r="E111" s="117">
        <f t="shared" ref="E111:I111" si="48">E110*10^-6</f>
        <v>0</v>
      </c>
      <c r="F111" s="117">
        <f t="shared" si="48"/>
        <v>0</v>
      </c>
      <c r="G111" s="117">
        <f t="shared" si="48"/>
        <v>0</v>
      </c>
      <c r="H111" s="117">
        <f t="shared" si="48"/>
        <v>0</v>
      </c>
      <c r="I111" s="117">
        <f t="shared" si="48"/>
        <v>0</v>
      </c>
    </row>
    <row r="112" spans="1:10" x14ac:dyDescent="0.3">
      <c r="B112" s="46">
        <v>18</v>
      </c>
      <c r="C112" s="132" t="s">
        <v>98</v>
      </c>
      <c r="D112" s="18"/>
      <c r="E112" s="18"/>
      <c r="F112" s="18"/>
      <c r="G112" s="18"/>
      <c r="H112" s="18"/>
      <c r="I112" s="18"/>
    </row>
    <row r="113" spans="1:9" x14ac:dyDescent="0.3">
      <c r="B113" s="46">
        <v>18</v>
      </c>
      <c r="C113" s="104" t="s">
        <v>99</v>
      </c>
      <c r="D113" s="18"/>
      <c r="E113" s="18"/>
      <c r="F113" s="18"/>
      <c r="G113" s="18"/>
      <c r="H113" s="18"/>
      <c r="I113" s="18"/>
    </row>
    <row r="114" spans="1:9" x14ac:dyDescent="0.3">
      <c r="B114" s="46">
        <v>18</v>
      </c>
      <c r="C114" s="104" t="s">
        <v>100</v>
      </c>
      <c r="D114" s="18"/>
      <c r="E114" s="18"/>
      <c r="F114" s="18"/>
      <c r="G114" s="18"/>
      <c r="H114" s="18"/>
      <c r="I114" s="18"/>
    </row>
    <row r="115" spans="1:9" x14ac:dyDescent="0.3">
      <c r="B115" s="46">
        <v>18</v>
      </c>
      <c r="C115" s="104" t="s">
        <v>101</v>
      </c>
      <c r="D115" s="18"/>
      <c r="E115" s="18"/>
      <c r="F115" s="18"/>
      <c r="G115" s="18"/>
      <c r="H115" s="18"/>
      <c r="I115" s="18"/>
    </row>
    <row r="116" spans="1:9" x14ac:dyDescent="0.3">
      <c r="B116" s="46">
        <v>18</v>
      </c>
      <c r="C116" s="104" t="s">
        <v>102</v>
      </c>
      <c r="D116" s="18"/>
      <c r="E116" s="18">
        <v>5400</v>
      </c>
      <c r="F116" s="18"/>
      <c r="G116" s="18"/>
      <c r="H116" s="18"/>
      <c r="I116" s="18"/>
    </row>
    <row r="117" spans="1:9" x14ac:dyDescent="0.3">
      <c r="B117" s="46">
        <v>18</v>
      </c>
      <c r="C117" s="133" t="s">
        <v>103</v>
      </c>
      <c r="D117" s="115">
        <f t="shared" ref="D117:I117" si="49">SUM(D112:D116)</f>
        <v>0</v>
      </c>
      <c r="E117" s="115">
        <f t="shared" si="49"/>
        <v>5400</v>
      </c>
      <c r="F117" s="115">
        <f t="shared" si="49"/>
        <v>0</v>
      </c>
      <c r="G117" s="115">
        <f t="shared" si="49"/>
        <v>0</v>
      </c>
      <c r="H117" s="115">
        <f t="shared" si="49"/>
        <v>0</v>
      </c>
      <c r="I117" s="115">
        <f t="shared" si="49"/>
        <v>0</v>
      </c>
    </row>
    <row r="118" spans="1:9" x14ac:dyDescent="0.3">
      <c r="A118" s="134">
        <f>[1]biovolume!C5</f>
        <v>72</v>
      </c>
      <c r="B118" s="94">
        <v>18</v>
      </c>
      <c r="C118" s="133" t="s">
        <v>104</v>
      </c>
      <c r="D118" s="96">
        <f>D117*$A118</f>
        <v>0</v>
      </c>
      <c r="E118" s="96">
        <f t="shared" ref="E118:I118" si="50">E117*$A118</f>
        <v>388800</v>
      </c>
      <c r="F118" s="96">
        <f t="shared" si="50"/>
        <v>0</v>
      </c>
      <c r="G118" s="96">
        <f t="shared" si="50"/>
        <v>0</v>
      </c>
      <c r="H118" s="96">
        <f t="shared" si="50"/>
        <v>0</v>
      </c>
      <c r="I118" s="96">
        <f t="shared" si="50"/>
        <v>0</v>
      </c>
    </row>
    <row r="119" spans="1:9" x14ac:dyDescent="0.3">
      <c r="A119" s="94"/>
      <c r="B119" s="94">
        <v>18</v>
      </c>
      <c r="C119" s="136" t="s">
        <v>105</v>
      </c>
      <c r="D119" s="117">
        <f>D118*10^-6</f>
        <v>0</v>
      </c>
      <c r="E119" s="117">
        <f t="shared" ref="E119:I119" si="51">E118*10^-6</f>
        <v>0.38879999999999998</v>
      </c>
      <c r="F119" s="117">
        <f t="shared" si="51"/>
        <v>0</v>
      </c>
      <c r="G119" s="117">
        <f t="shared" si="51"/>
        <v>0</v>
      </c>
      <c r="H119" s="117">
        <f t="shared" si="51"/>
        <v>0</v>
      </c>
      <c r="I119" s="117">
        <f t="shared" si="51"/>
        <v>0</v>
      </c>
    </row>
    <row r="120" spans="1:9" x14ac:dyDescent="0.3">
      <c r="A120" s="94"/>
      <c r="B120" s="46">
        <v>19</v>
      </c>
      <c r="C120" s="104" t="s">
        <v>106</v>
      </c>
      <c r="D120" s="19"/>
      <c r="E120" s="19">
        <v>9900</v>
      </c>
      <c r="F120" s="19">
        <v>18000</v>
      </c>
      <c r="G120" s="19"/>
      <c r="H120" s="19"/>
      <c r="I120" s="19"/>
    </row>
    <row r="121" spans="1:9" x14ac:dyDescent="0.3">
      <c r="A121" s="93">
        <f>[1]biovolume!C61</f>
        <v>95</v>
      </c>
      <c r="B121" s="94">
        <v>19</v>
      </c>
      <c r="C121" s="95" t="s">
        <v>107</v>
      </c>
      <c r="D121" s="137">
        <f>D120*$A121</f>
        <v>0</v>
      </c>
      <c r="E121" s="137">
        <f t="shared" ref="E121:I121" si="52">E120*$A121</f>
        <v>940500</v>
      </c>
      <c r="F121" s="137">
        <f t="shared" si="52"/>
        <v>1710000</v>
      </c>
      <c r="G121" s="137">
        <f t="shared" si="52"/>
        <v>0</v>
      </c>
      <c r="H121" s="137">
        <f t="shared" si="52"/>
        <v>0</v>
      </c>
      <c r="I121" s="137">
        <f t="shared" si="52"/>
        <v>0</v>
      </c>
    </row>
    <row r="122" spans="1:9" x14ac:dyDescent="0.3">
      <c r="A122" s="94"/>
      <c r="B122" s="94">
        <v>19</v>
      </c>
      <c r="C122" s="116" t="s">
        <v>108</v>
      </c>
      <c r="D122" s="138">
        <f>D121*10^-6</f>
        <v>0</v>
      </c>
      <c r="E122" s="138">
        <f t="shared" ref="E122:I122" si="53">E121*10^-6</f>
        <v>0.9405</v>
      </c>
      <c r="F122" s="138">
        <f t="shared" si="53"/>
        <v>1.71</v>
      </c>
      <c r="G122" s="138">
        <f t="shared" si="53"/>
        <v>0</v>
      </c>
      <c r="H122" s="138">
        <f t="shared" si="53"/>
        <v>0</v>
      </c>
      <c r="I122" s="138">
        <f t="shared" si="53"/>
        <v>0</v>
      </c>
    </row>
    <row r="123" spans="1:9" x14ac:dyDescent="0.3">
      <c r="A123" s="94"/>
      <c r="B123" s="46">
        <v>20</v>
      </c>
      <c r="C123" s="104" t="s">
        <v>109</v>
      </c>
      <c r="D123" s="19"/>
      <c r="E123" s="19"/>
      <c r="F123" s="19"/>
      <c r="G123" s="19"/>
      <c r="H123" s="19"/>
      <c r="I123" s="19"/>
    </row>
    <row r="124" spans="1:9" x14ac:dyDescent="0.3">
      <c r="A124" s="134">
        <f>[1]biovolume!C12</f>
        <v>70.2</v>
      </c>
      <c r="B124" s="94">
        <v>20</v>
      </c>
      <c r="C124" s="95" t="s">
        <v>110</v>
      </c>
      <c r="D124" s="137">
        <f>D123*$A124</f>
        <v>0</v>
      </c>
      <c r="E124" s="137">
        <f t="shared" ref="E124:I124" si="54">E123*$A124</f>
        <v>0</v>
      </c>
      <c r="F124" s="137">
        <f t="shared" si="54"/>
        <v>0</v>
      </c>
      <c r="G124" s="137">
        <f t="shared" si="54"/>
        <v>0</v>
      </c>
      <c r="H124" s="137">
        <f t="shared" si="54"/>
        <v>0</v>
      </c>
      <c r="I124" s="137">
        <f t="shared" si="54"/>
        <v>0</v>
      </c>
    </row>
    <row r="125" spans="1:9" x14ac:dyDescent="0.3">
      <c r="A125" s="94"/>
      <c r="B125" s="94">
        <v>20</v>
      </c>
      <c r="C125" s="116" t="s">
        <v>111</v>
      </c>
      <c r="D125" s="138">
        <f>D124*10^-6</f>
        <v>0</v>
      </c>
      <c r="E125" s="138">
        <f t="shared" ref="E125:I125" si="55">E124*10^-6</f>
        <v>0</v>
      </c>
      <c r="F125" s="138">
        <f t="shared" si="55"/>
        <v>0</v>
      </c>
      <c r="G125" s="138">
        <f t="shared" si="55"/>
        <v>0</v>
      </c>
      <c r="H125" s="138">
        <f t="shared" si="55"/>
        <v>0</v>
      </c>
      <c r="I125" s="138">
        <f t="shared" si="55"/>
        <v>0</v>
      </c>
    </row>
    <row r="126" spans="1:9" x14ac:dyDescent="0.3">
      <c r="A126" s="94"/>
      <c r="B126" s="46">
        <v>21</v>
      </c>
      <c r="C126" s="104" t="s">
        <v>112</v>
      </c>
      <c r="D126" s="19"/>
      <c r="E126" s="19"/>
      <c r="F126" s="19"/>
      <c r="G126" s="19"/>
      <c r="H126" s="19"/>
      <c r="I126" s="19"/>
    </row>
    <row r="127" spans="1:9" x14ac:dyDescent="0.3">
      <c r="A127" s="134">
        <f>[1]biovolume!C13</f>
        <v>65.7</v>
      </c>
      <c r="B127" s="94">
        <v>21</v>
      </c>
      <c r="C127" s="95" t="s">
        <v>113</v>
      </c>
      <c r="D127" s="137">
        <f>D126*$A127</f>
        <v>0</v>
      </c>
      <c r="E127" s="137">
        <f t="shared" ref="E127:I127" si="56">E126*$A127</f>
        <v>0</v>
      </c>
      <c r="F127" s="137">
        <f t="shared" si="56"/>
        <v>0</v>
      </c>
      <c r="G127" s="137">
        <f t="shared" si="56"/>
        <v>0</v>
      </c>
      <c r="H127" s="137">
        <f t="shared" si="56"/>
        <v>0</v>
      </c>
      <c r="I127" s="137">
        <f t="shared" si="56"/>
        <v>0</v>
      </c>
    </row>
    <row r="128" spans="1:9" x14ac:dyDescent="0.3">
      <c r="A128" s="94"/>
      <c r="B128" s="94">
        <v>21</v>
      </c>
      <c r="C128" s="116" t="s">
        <v>114</v>
      </c>
      <c r="D128" s="138">
        <f>D127*10^-6</f>
        <v>0</v>
      </c>
      <c r="E128" s="138">
        <f t="shared" ref="E128:I128" si="57">E127*10^-6</f>
        <v>0</v>
      </c>
      <c r="F128" s="138">
        <f t="shared" si="57"/>
        <v>0</v>
      </c>
      <c r="G128" s="138">
        <f t="shared" si="57"/>
        <v>0</v>
      </c>
      <c r="H128" s="138">
        <f t="shared" si="57"/>
        <v>0</v>
      </c>
      <c r="I128" s="138">
        <f t="shared" si="57"/>
        <v>0</v>
      </c>
    </row>
    <row r="129" spans="1:9" x14ac:dyDescent="0.3">
      <c r="A129" s="94"/>
      <c r="B129" s="94"/>
      <c r="C129" s="104" t="s">
        <v>115</v>
      </c>
      <c r="D129" s="209"/>
      <c r="E129" s="210"/>
      <c r="F129" s="210"/>
      <c r="G129" s="210"/>
      <c r="H129" s="210"/>
      <c r="I129" s="210"/>
    </row>
    <row r="130" spans="1:9" x14ac:dyDescent="0.3">
      <c r="A130" s="134">
        <v>70.2</v>
      </c>
      <c r="B130" s="46">
        <v>22</v>
      </c>
      <c r="C130" s="95" t="s">
        <v>116</v>
      </c>
      <c r="D130" s="139">
        <f>D129*$A130</f>
        <v>0</v>
      </c>
      <c r="E130" s="139">
        <f t="shared" ref="E130:I130" si="58">E129*$A130</f>
        <v>0</v>
      </c>
      <c r="F130" s="139">
        <f t="shared" si="58"/>
        <v>0</v>
      </c>
      <c r="G130" s="139">
        <f t="shared" si="58"/>
        <v>0</v>
      </c>
      <c r="H130" s="139">
        <f t="shared" si="58"/>
        <v>0</v>
      </c>
      <c r="I130" s="139">
        <f t="shared" si="58"/>
        <v>0</v>
      </c>
    </row>
    <row r="131" spans="1:9" x14ac:dyDescent="0.3">
      <c r="A131" s="94"/>
      <c r="B131" s="46">
        <v>22</v>
      </c>
      <c r="C131" s="116" t="s">
        <v>117</v>
      </c>
      <c r="D131" s="140">
        <f>D130*10^-6</f>
        <v>0</v>
      </c>
      <c r="E131" s="140">
        <f t="shared" ref="E131:I131" si="59">E130*10^-6</f>
        <v>0</v>
      </c>
      <c r="F131" s="140">
        <f t="shared" si="59"/>
        <v>0</v>
      </c>
      <c r="G131" s="140">
        <f t="shared" si="59"/>
        <v>0</v>
      </c>
      <c r="H131" s="140">
        <f t="shared" si="59"/>
        <v>0</v>
      </c>
      <c r="I131" s="140">
        <f t="shared" si="59"/>
        <v>0</v>
      </c>
    </row>
    <row r="132" spans="1:9" x14ac:dyDescent="0.3">
      <c r="A132" s="94"/>
      <c r="B132" s="46">
        <v>23</v>
      </c>
      <c r="C132" s="104" t="s">
        <v>118</v>
      </c>
      <c r="D132" s="19"/>
      <c r="E132" s="19">
        <v>4400</v>
      </c>
      <c r="F132" s="19"/>
      <c r="G132" s="19"/>
      <c r="H132" s="19"/>
      <c r="I132" s="19"/>
    </row>
    <row r="133" spans="1:9" x14ac:dyDescent="0.3">
      <c r="A133" s="134">
        <f>[1]biovolume!C54</f>
        <v>80</v>
      </c>
      <c r="B133" s="46">
        <v>23</v>
      </c>
      <c r="C133" s="99" t="s">
        <v>119</v>
      </c>
      <c r="D133" s="106">
        <f t="shared" ref="D133:I133" si="60">D132*$A133</f>
        <v>0</v>
      </c>
      <c r="E133" s="106">
        <f t="shared" si="60"/>
        <v>352000</v>
      </c>
      <c r="F133" s="106">
        <f t="shared" si="60"/>
        <v>0</v>
      </c>
      <c r="G133" s="106">
        <f t="shared" si="60"/>
        <v>0</v>
      </c>
      <c r="H133" s="106">
        <f t="shared" si="60"/>
        <v>0</v>
      </c>
      <c r="I133" s="106">
        <f t="shared" si="60"/>
        <v>0</v>
      </c>
    </row>
    <row r="134" spans="1:9" x14ac:dyDescent="0.3">
      <c r="A134" s="94"/>
      <c r="B134" s="46">
        <v>23</v>
      </c>
      <c r="C134" s="99" t="s">
        <v>120</v>
      </c>
      <c r="D134" s="107">
        <f>D133*10^-6</f>
        <v>0</v>
      </c>
      <c r="E134" s="107">
        <f t="shared" ref="E134:I134" si="61">E133*10^-6</f>
        <v>0.35199999999999998</v>
      </c>
      <c r="F134" s="107">
        <f t="shared" si="61"/>
        <v>0</v>
      </c>
      <c r="G134" s="107">
        <f t="shared" si="61"/>
        <v>0</v>
      </c>
      <c r="H134" s="107">
        <f t="shared" si="61"/>
        <v>0</v>
      </c>
      <c r="I134" s="107">
        <f t="shared" si="61"/>
        <v>0</v>
      </c>
    </row>
    <row r="135" spans="1:9" x14ac:dyDescent="0.3">
      <c r="A135" s="94"/>
      <c r="B135" s="46">
        <v>24</v>
      </c>
      <c r="C135" s="104" t="s">
        <v>121</v>
      </c>
      <c r="D135" s="19"/>
      <c r="E135" s="19"/>
      <c r="F135" s="19"/>
      <c r="G135" s="19"/>
      <c r="H135" s="19"/>
      <c r="I135" s="19"/>
    </row>
    <row r="136" spans="1:9" x14ac:dyDescent="0.3">
      <c r="A136" s="134">
        <f>[1]biovolume!C53</f>
        <v>19.7</v>
      </c>
      <c r="B136" s="94">
        <v>24</v>
      </c>
      <c r="C136" s="95" t="s">
        <v>122</v>
      </c>
      <c r="D136" s="137">
        <f>D135*$A136</f>
        <v>0</v>
      </c>
      <c r="E136" s="137">
        <f t="shared" ref="E136:I136" si="62">E135*$A136</f>
        <v>0</v>
      </c>
      <c r="F136" s="137">
        <f t="shared" si="62"/>
        <v>0</v>
      </c>
      <c r="G136" s="137">
        <f t="shared" si="62"/>
        <v>0</v>
      </c>
      <c r="H136" s="137">
        <f t="shared" si="62"/>
        <v>0</v>
      </c>
      <c r="I136" s="137">
        <f t="shared" si="62"/>
        <v>0</v>
      </c>
    </row>
    <row r="137" spans="1:9" x14ac:dyDescent="0.3">
      <c r="A137" s="94"/>
      <c r="B137" s="94">
        <v>24</v>
      </c>
      <c r="C137" s="116" t="s">
        <v>123</v>
      </c>
      <c r="D137" s="138">
        <f>D136*10^-6</f>
        <v>0</v>
      </c>
      <c r="E137" s="138">
        <f t="shared" ref="E137:I137" si="63">E136*10^-6</f>
        <v>0</v>
      </c>
      <c r="F137" s="138">
        <f t="shared" si="63"/>
        <v>0</v>
      </c>
      <c r="G137" s="138">
        <f t="shared" si="63"/>
        <v>0</v>
      </c>
      <c r="H137" s="138">
        <f t="shared" si="63"/>
        <v>0</v>
      </c>
      <c r="I137" s="138">
        <f t="shared" si="63"/>
        <v>0</v>
      </c>
    </row>
    <row r="138" spans="1:9" x14ac:dyDescent="0.3">
      <c r="A138" s="94"/>
      <c r="B138" s="46">
        <v>25</v>
      </c>
      <c r="C138" s="104" t="s">
        <v>124</v>
      </c>
      <c r="D138" s="18"/>
      <c r="E138" s="18"/>
      <c r="F138" s="18">
        <v>17000</v>
      </c>
      <c r="G138" s="18">
        <v>1800</v>
      </c>
      <c r="H138" s="18"/>
      <c r="I138" s="18"/>
    </row>
    <row r="139" spans="1:9" x14ac:dyDescent="0.3">
      <c r="A139" s="134">
        <f>[1]biovolume!C19</f>
        <v>31</v>
      </c>
      <c r="B139" s="94">
        <v>25</v>
      </c>
      <c r="C139" s="95" t="s">
        <v>393</v>
      </c>
      <c r="D139" s="96">
        <f>D138*$A139</f>
        <v>0</v>
      </c>
      <c r="E139" s="96">
        <f t="shared" ref="E139:I139" si="64">E138*$A139</f>
        <v>0</v>
      </c>
      <c r="F139" s="96">
        <f t="shared" si="64"/>
        <v>527000</v>
      </c>
      <c r="G139" s="96">
        <f t="shared" si="64"/>
        <v>55800</v>
      </c>
      <c r="H139" s="96">
        <f t="shared" si="64"/>
        <v>0</v>
      </c>
      <c r="I139" s="96">
        <f t="shared" si="64"/>
        <v>0</v>
      </c>
    </row>
    <row r="140" spans="1:9" x14ac:dyDescent="0.3">
      <c r="A140" s="94"/>
      <c r="B140" s="94">
        <v>25</v>
      </c>
      <c r="C140" s="116" t="s">
        <v>392</v>
      </c>
      <c r="D140" s="117">
        <f t="shared" ref="D140:I140" si="65">D139*10^-6</f>
        <v>0</v>
      </c>
      <c r="E140" s="117">
        <f t="shared" si="65"/>
        <v>0</v>
      </c>
      <c r="F140" s="117">
        <f t="shared" si="65"/>
        <v>0.52700000000000002</v>
      </c>
      <c r="G140" s="117">
        <f t="shared" si="65"/>
        <v>5.5799999999999995E-2</v>
      </c>
      <c r="H140" s="117">
        <f t="shared" si="65"/>
        <v>0</v>
      </c>
      <c r="I140" s="117">
        <f t="shared" si="65"/>
        <v>0</v>
      </c>
    </row>
    <row r="141" spans="1:9" x14ac:dyDescent="0.3">
      <c r="A141" s="94"/>
      <c r="B141" s="46">
        <v>26</v>
      </c>
      <c r="C141" s="104" t="s">
        <v>125</v>
      </c>
      <c r="D141" s="18"/>
      <c r="E141" s="18"/>
      <c r="F141" s="18"/>
      <c r="G141" s="18"/>
      <c r="H141" s="18"/>
      <c r="I141" s="18"/>
    </row>
    <row r="142" spans="1:9" x14ac:dyDescent="0.3">
      <c r="A142" s="94"/>
      <c r="B142" s="46">
        <v>26</v>
      </c>
      <c r="C142" s="104" t="s">
        <v>126</v>
      </c>
      <c r="D142" s="18"/>
      <c r="E142" s="18"/>
      <c r="F142" s="18"/>
      <c r="G142" s="18"/>
      <c r="H142" s="18"/>
      <c r="I142" s="18"/>
    </row>
    <row r="143" spans="1:9" x14ac:dyDescent="0.3">
      <c r="A143" s="94"/>
      <c r="B143" s="46">
        <v>26</v>
      </c>
      <c r="C143" s="104" t="s">
        <v>127</v>
      </c>
      <c r="D143" s="18"/>
      <c r="E143" s="18"/>
      <c r="F143" s="18"/>
      <c r="G143" s="18"/>
      <c r="H143" s="18"/>
      <c r="I143" s="18"/>
    </row>
    <row r="144" spans="1:9" x14ac:dyDescent="0.3">
      <c r="A144" s="94"/>
      <c r="B144" s="46">
        <v>26</v>
      </c>
      <c r="C144" s="95" t="s">
        <v>128</v>
      </c>
      <c r="D144" s="115">
        <f t="shared" ref="D144:I144" si="66">SUM(D141:D143)</f>
        <v>0</v>
      </c>
      <c r="E144" s="115">
        <f t="shared" si="66"/>
        <v>0</v>
      </c>
      <c r="F144" s="115">
        <f t="shared" si="66"/>
        <v>0</v>
      </c>
      <c r="G144" s="115">
        <f t="shared" si="66"/>
        <v>0</v>
      </c>
      <c r="H144" s="115">
        <f t="shared" si="66"/>
        <v>0</v>
      </c>
      <c r="I144" s="115">
        <f t="shared" si="66"/>
        <v>0</v>
      </c>
    </row>
    <row r="145" spans="1:9" x14ac:dyDescent="0.3">
      <c r="A145" s="134">
        <f>[1]biovolume!C26</f>
        <v>410</v>
      </c>
      <c r="B145" s="94">
        <v>26</v>
      </c>
      <c r="C145" s="95" t="s">
        <v>129</v>
      </c>
      <c r="D145" s="96">
        <f>D144*$A145</f>
        <v>0</v>
      </c>
      <c r="E145" s="96">
        <f t="shared" ref="E145:I145" si="67">E144*$A145</f>
        <v>0</v>
      </c>
      <c r="F145" s="96">
        <f t="shared" si="67"/>
        <v>0</v>
      </c>
      <c r="G145" s="96">
        <f t="shared" si="67"/>
        <v>0</v>
      </c>
      <c r="H145" s="96">
        <f t="shared" si="67"/>
        <v>0</v>
      </c>
      <c r="I145" s="96">
        <f t="shared" si="67"/>
        <v>0</v>
      </c>
    </row>
    <row r="146" spans="1:9" x14ac:dyDescent="0.3">
      <c r="A146" s="94"/>
      <c r="B146" s="94">
        <v>26</v>
      </c>
      <c r="C146" s="116" t="s">
        <v>130</v>
      </c>
      <c r="D146" s="117">
        <f t="shared" ref="D146:I146" si="68">D145*10^-6</f>
        <v>0</v>
      </c>
      <c r="E146" s="117">
        <f t="shared" si="68"/>
        <v>0</v>
      </c>
      <c r="F146" s="117">
        <f t="shared" si="68"/>
        <v>0</v>
      </c>
      <c r="G146" s="117">
        <f t="shared" si="68"/>
        <v>0</v>
      </c>
      <c r="H146" s="117">
        <f t="shared" si="68"/>
        <v>0</v>
      </c>
      <c r="I146" s="117">
        <f t="shared" si="68"/>
        <v>0</v>
      </c>
    </row>
    <row r="147" spans="1:9" x14ac:dyDescent="0.3">
      <c r="A147" s="94"/>
      <c r="B147" s="46">
        <v>27</v>
      </c>
      <c r="C147" s="104" t="s">
        <v>131</v>
      </c>
      <c r="D147" s="18"/>
      <c r="E147" s="18"/>
      <c r="F147" s="18"/>
      <c r="G147" s="18"/>
      <c r="H147" s="18"/>
      <c r="I147" s="18"/>
    </row>
    <row r="148" spans="1:9" x14ac:dyDescent="0.3">
      <c r="A148" s="134">
        <f>[1]biovolume!C28</f>
        <v>4</v>
      </c>
      <c r="B148" s="46">
        <v>27</v>
      </c>
      <c r="C148" s="95" t="s">
        <v>132</v>
      </c>
      <c r="D148" s="120">
        <f>D147*$A148</f>
        <v>0</v>
      </c>
      <c r="E148" s="120">
        <f t="shared" ref="E148:I148" si="69">E147*$A148</f>
        <v>0</v>
      </c>
      <c r="F148" s="120">
        <f t="shared" si="69"/>
        <v>0</v>
      </c>
      <c r="G148" s="120">
        <f t="shared" si="69"/>
        <v>0</v>
      </c>
      <c r="H148" s="120">
        <f t="shared" si="69"/>
        <v>0</v>
      </c>
      <c r="I148" s="120">
        <f t="shared" si="69"/>
        <v>0</v>
      </c>
    </row>
    <row r="149" spans="1:9" x14ac:dyDescent="0.3">
      <c r="A149" s="94"/>
      <c r="B149" s="46">
        <v>27</v>
      </c>
      <c r="C149" s="116" t="s">
        <v>133</v>
      </c>
      <c r="D149" s="122">
        <f>D148*10^-6</f>
        <v>0</v>
      </c>
      <c r="E149" s="122">
        <f t="shared" ref="E149:I149" si="70">E148*10^-6</f>
        <v>0</v>
      </c>
      <c r="F149" s="122">
        <f t="shared" si="70"/>
        <v>0</v>
      </c>
      <c r="G149" s="122">
        <f t="shared" si="70"/>
        <v>0</v>
      </c>
      <c r="H149" s="122">
        <f t="shared" si="70"/>
        <v>0</v>
      </c>
      <c r="I149" s="122">
        <f t="shared" si="70"/>
        <v>0</v>
      </c>
    </row>
    <row r="150" spans="1:9" x14ac:dyDescent="0.3">
      <c r="A150" s="94"/>
      <c r="B150" s="46">
        <v>28</v>
      </c>
      <c r="C150" s="104" t="s">
        <v>134</v>
      </c>
      <c r="D150" s="20"/>
      <c r="E150" s="20"/>
      <c r="F150" s="20"/>
      <c r="G150" s="20"/>
      <c r="H150" s="20"/>
      <c r="I150" s="20"/>
    </row>
    <row r="151" spans="1:9" x14ac:dyDescent="0.3">
      <c r="A151" s="94"/>
      <c r="B151" s="46">
        <v>28</v>
      </c>
      <c r="C151" s="104" t="s">
        <v>135</v>
      </c>
      <c r="D151" s="23"/>
      <c r="E151" s="23">
        <v>18000</v>
      </c>
      <c r="F151" s="23">
        <v>25000</v>
      </c>
      <c r="G151" s="23">
        <v>3300</v>
      </c>
      <c r="H151" s="23"/>
      <c r="I151" s="23"/>
    </row>
    <row r="152" spans="1:9" ht="14.4" thickBot="1" x14ac:dyDescent="0.35">
      <c r="A152" s="94"/>
      <c r="B152" s="46">
        <v>28</v>
      </c>
      <c r="C152" s="118" t="s">
        <v>136</v>
      </c>
      <c r="D152" s="23"/>
      <c r="E152" s="23"/>
      <c r="F152" s="23"/>
      <c r="G152" s="24"/>
      <c r="H152" s="24"/>
      <c r="I152" s="24"/>
    </row>
    <row r="153" spans="1:9" x14ac:dyDescent="0.3">
      <c r="A153" s="94"/>
      <c r="B153" s="46">
        <v>28</v>
      </c>
      <c r="C153" s="141" t="s">
        <v>137</v>
      </c>
      <c r="D153" s="142">
        <f>SUM(D150:D152)</f>
        <v>0</v>
      </c>
      <c r="E153" s="142">
        <f t="shared" ref="E153:I153" si="71">SUM(E150:E152)</f>
        <v>18000</v>
      </c>
      <c r="F153" s="142">
        <f t="shared" si="71"/>
        <v>25000</v>
      </c>
      <c r="G153" s="142">
        <f t="shared" si="71"/>
        <v>3300</v>
      </c>
      <c r="H153" s="142">
        <f t="shared" si="71"/>
        <v>0</v>
      </c>
      <c r="I153" s="142">
        <f t="shared" si="71"/>
        <v>0</v>
      </c>
    </row>
    <row r="154" spans="1:9" x14ac:dyDescent="0.3">
      <c r="A154" s="134">
        <f>[1]biovolume!C41</f>
        <v>52</v>
      </c>
      <c r="B154" s="94">
        <v>28</v>
      </c>
      <c r="C154" s="141" t="s">
        <v>138</v>
      </c>
      <c r="D154" s="139">
        <f>D153*$A154</f>
        <v>0</v>
      </c>
      <c r="E154" s="139">
        <f t="shared" ref="E154:I154" si="72">E153*$A154</f>
        <v>936000</v>
      </c>
      <c r="F154" s="139">
        <f t="shared" si="72"/>
        <v>1300000</v>
      </c>
      <c r="G154" s="139">
        <f t="shared" si="72"/>
        <v>171600</v>
      </c>
      <c r="H154" s="139">
        <f t="shared" si="72"/>
        <v>0</v>
      </c>
      <c r="I154" s="139">
        <f t="shared" si="72"/>
        <v>0</v>
      </c>
    </row>
    <row r="155" spans="1:9" ht="14.4" thickBot="1" x14ac:dyDescent="0.35">
      <c r="A155" s="94"/>
      <c r="B155" s="94">
        <v>28</v>
      </c>
      <c r="C155" s="143" t="s">
        <v>139</v>
      </c>
      <c r="D155" s="144">
        <f>D154*10^-6</f>
        <v>0</v>
      </c>
      <c r="E155" s="144">
        <f t="shared" ref="E155:I155" si="73">E154*10^-6</f>
        <v>0.93599999999999994</v>
      </c>
      <c r="F155" s="144">
        <f t="shared" si="73"/>
        <v>1.3</v>
      </c>
      <c r="G155" s="144">
        <f t="shared" si="73"/>
        <v>0.1716</v>
      </c>
      <c r="H155" s="144">
        <f t="shared" si="73"/>
        <v>0</v>
      </c>
      <c r="I155" s="144">
        <f t="shared" si="73"/>
        <v>0</v>
      </c>
    </row>
    <row r="156" spans="1:9" x14ac:dyDescent="0.3">
      <c r="A156" s="94"/>
      <c r="B156" s="46">
        <v>29</v>
      </c>
      <c r="C156" s="118" t="s">
        <v>140</v>
      </c>
      <c r="D156" s="24"/>
      <c r="E156" s="24"/>
      <c r="F156" s="24"/>
      <c r="G156" s="24"/>
      <c r="H156" s="24"/>
      <c r="I156" s="24"/>
    </row>
    <row r="157" spans="1:9" x14ac:dyDescent="0.3">
      <c r="A157" s="94"/>
      <c r="B157" s="46">
        <v>29</v>
      </c>
      <c r="C157" s="118" t="s">
        <v>141</v>
      </c>
      <c r="D157" s="20"/>
      <c r="E157" s="20"/>
      <c r="F157" s="20"/>
      <c r="G157" s="20"/>
      <c r="H157" s="20"/>
      <c r="I157" s="20"/>
    </row>
    <row r="158" spans="1:9" x14ac:dyDescent="0.3">
      <c r="A158" s="94"/>
      <c r="B158" s="46">
        <v>29</v>
      </c>
      <c r="C158" s="104" t="s">
        <v>142</v>
      </c>
      <c r="D158" s="19"/>
      <c r="E158" s="19"/>
      <c r="F158" s="19"/>
      <c r="G158" s="19"/>
      <c r="H158" s="19"/>
      <c r="I158" s="19"/>
    </row>
    <row r="159" spans="1:9" x14ac:dyDescent="0.3">
      <c r="A159" s="94"/>
      <c r="B159" s="46">
        <v>29</v>
      </c>
      <c r="C159" s="118" t="s">
        <v>143</v>
      </c>
      <c r="D159" s="20"/>
      <c r="E159" s="20"/>
      <c r="F159" s="20"/>
      <c r="G159" s="20"/>
      <c r="H159" s="20"/>
      <c r="I159" s="20"/>
    </row>
    <row r="160" spans="1:9" x14ac:dyDescent="0.3">
      <c r="A160" s="94"/>
      <c r="B160" s="46">
        <v>29</v>
      </c>
      <c r="C160" s="95" t="s">
        <v>144</v>
      </c>
      <c r="D160" s="145">
        <f>SUM(D156:D159)</f>
        <v>0</v>
      </c>
      <c r="E160" s="145">
        <f t="shared" ref="E160:I160" si="74">SUM(E156:E159)</f>
        <v>0</v>
      </c>
      <c r="F160" s="145">
        <f t="shared" si="74"/>
        <v>0</v>
      </c>
      <c r="G160" s="145">
        <f t="shared" si="74"/>
        <v>0</v>
      </c>
      <c r="H160" s="145">
        <f t="shared" si="74"/>
        <v>0</v>
      </c>
      <c r="I160" s="145">
        <f t="shared" si="74"/>
        <v>0</v>
      </c>
    </row>
    <row r="161" spans="1:10" x14ac:dyDescent="0.3">
      <c r="A161" s="134">
        <f>[1]biovolume!C29</f>
        <v>43</v>
      </c>
      <c r="B161" s="94">
        <v>29</v>
      </c>
      <c r="C161" s="95" t="s">
        <v>145</v>
      </c>
      <c r="D161" s="120">
        <f>D160*$A161</f>
        <v>0</v>
      </c>
      <c r="E161" s="120">
        <f t="shared" ref="E161:I161" si="75">E160*$A161</f>
        <v>0</v>
      </c>
      <c r="F161" s="120">
        <f t="shared" si="75"/>
        <v>0</v>
      </c>
      <c r="G161" s="120">
        <f t="shared" si="75"/>
        <v>0</v>
      </c>
      <c r="H161" s="120">
        <f t="shared" si="75"/>
        <v>0</v>
      </c>
      <c r="I161" s="120">
        <f t="shared" si="75"/>
        <v>0</v>
      </c>
    </row>
    <row r="162" spans="1:10" x14ac:dyDescent="0.3">
      <c r="A162" s="94"/>
      <c r="B162" s="94">
        <v>29</v>
      </c>
      <c r="C162" s="116" t="s">
        <v>146</v>
      </c>
      <c r="D162" s="122">
        <f>D161*10^-6</f>
        <v>0</v>
      </c>
      <c r="E162" s="122">
        <f t="shared" ref="E162:I162" si="76">E161*10^-6</f>
        <v>0</v>
      </c>
      <c r="F162" s="122">
        <f t="shared" si="76"/>
        <v>0</v>
      </c>
      <c r="G162" s="122">
        <f t="shared" si="76"/>
        <v>0</v>
      </c>
      <c r="H162" s="122">
        <f t="shared" si="76"/>
        <v>0</v>
      </c>
      <c r="I162" s="122">
        <f t="shared" si="76"/>
        <v>0</v>
      </c>
    </row>
    <row r="163" spans="1:10" x14ac:dyDescent="0.3">
      <c r="A163" s="94"/>
      <c r="B163" s="46">
        <v>30</v>
      </c>
      <c r="C163" s="104" t="s">
        <v>147</v>
      </c>
      <c r="D163" s="20"/>
      <c r="E163" s="20"/>
      <c r="F163" s="20"/>
      <c r="G163" s="20"/>
      <c r="H163" s="20"/>
      <c r="I163" s="20"/>
    </row>
    <row r="164" spans="1:10" x14ac:dyDescent="0.3">
      <c r="A164" s="134">
        <f>[1]biovolume!C48</f>
        <v>4</v>
      </c>
      <c r="B164" s="46">
        <v>30</v>
      </c>
      <c r="C164" s="99" t="s">
        <v>148</v>
      </c>
      <c r="D164" s="123">
        <f>D163*$A164</f>
        <v>0</v>
      </c>
      <c r="E164" s="123">
        <f t="shared" ref="E164:I164" si="77">E163*$A164</f>
        <v>0</v>
      </c>
      <c r="F164" s="123">
        <f t="shared" si="77"/>
        <v>0</v>
      </c>
      <c r="G164" s="123">
        <f t="shared" si="77"/>
        <v>0</v>
      </c>
      <c r="H164" s="123">
        <f t="shared" si="77"/>
        <v>0</v>
      </c>
      <c r="I164" s="123">
        <f t="shared" si="77"/>
        <v>0</v>
      </c>
    </row>
    <row r="165" spans="1:10" x14ac:dyDescent="0.3">
      <c r="A165" s="94"/>
      <c r="B165" s="46">
        <v>30</v>
      </c>
      <c r="C165" s="99" t="s">
        <v>149</v>
      </c>
      <c r="D165" s="146">
        <f>D164*10^-6</f>
        <v>0</v>
      </c>
      <c r="E165" s="127">
        <f t="shared" ref="E165:I165" si="78">E164*10^-6</f>
        <v>0</v>
      </c>
      <c r="F165" s="127">
        <f t="shared" si="78"/>
        <v>0</v>
      </c>
      <c r="G165" s="127">
        <f t="shared" si="78"/>
        <v>0</v>
      </c>
      <c r="H165" s="127">
        <f t="shared" si="78"/>
        <v>0</v>
      </c>
      <c r="I165" s="127">
        <f t="shared" si="78"/>
        <v>0</v>
      </c>
    </row>
    <row r="166" spans="1:10" ht="14.4" thickBot="1" x14ac:dyDescent="0.35">
      <c r="A166" s="94"/>
      <c r="B166" s="46">
        <v>31</v>
      </c>
      <c r="C166" s="147" t="s">
        <v>150</v>
      </c>
      <c r="D166" s="25"/>
      <c r="E166" s="25"/>
      <c r="F166" s="25"/>
      <c r="G166" s="25"/>
      <c r="H166" s="25"/>
      <c r="I166" s="25"/>
    </row>
    <row r="167" spans="1:10" ht="14.4" x14ac:dyDescent="0.3">
      <c r="A167" s="94"/>
      <c r="B167" s="46">
        <v>32</v>
      </c>
      <c r="C167" s="148" t="s">
        <v>151</v>
      </c>
      <c r="D167" s="149">
        <f>D43+D70+D79+D82+D94+D106+D109+D117+D120+D123+D126+D129+D135+D138+D144+D147+D153+D160</f>
        <v>210</v>
      </c>
      <c r="E167" s="149">
        <f t="shared" ref="E167:I167" si="79">E43+E70+E79+E82+E94+E106+E109+E117+E120+E123+E126+E129+E135+E138+E144+E147+E153+E160</f>
        <v>81000</v>
      </c>
      <c r="F167" s="149">
        <f t="shared" si="79"/>
        <v>318000</v>
      </c>
      <c r="G167" s="149">
        <f t="shared" si="79"/>
        <v>112700</v>
      </c>
      <c r="H167" s="149">
        <f t="shared" si="79"/>
        <v>0</v>
      </c>
      <c r="I167" s="149">
        <f t="shared" si="79"/>
        <v>0</v>
      </c>
      <c r="J167" s="46" t="s">
        <v>152</v>
      </c>
    </row>
    <row r="168" spans="1:10" ht="14.4" thickBot="1" x14ac:dyDescent="0.35">
      <c r="A168" s="94"/>
      <c r="B168" s="46">
        <v>33</v>
      </c>
      <c r="C168" s="150" t="s">
        <v>153</v>
      </c>
      <c r="D168" s="151"/>
      <c r="E168" s="151"/>
      <c r="F168" s="151"/>
      <c r="G168" s="151"/>
      <c r="H168" s="151"/>
      <c r="I168" s="151"/>
    </row>
    <row r="169" spans="1:10" ht="14.4" x14ac:dyDescent="0.3">
      <c r="A169" s="94"/>
      <c r="B169" s="46">
        <v>34</v>
      </c>
      <c r="C169" s="229" t="s">
        <v>154</v>
      </c>
      <c r="D169" s="225">
        <f>D46+D49+D52+D55+D58+D61+D64+D85+D88+D91+D132+D163+D166</f>
        <v>290</v>
      </c>
      <c r="E169" s="153">
        <f t="shared" ref="E169:I169" si="80">E46+E49+E52+E55+E58+E61+E64+E85+E88+E91+E132+E163+E166</f>
        <v>17400</v>
      </c>
      <c r="F169" s="153">
        <f t="shared" si="80"/>
        <v>32000</v>
      </c>
      <c r="G169" s="153">
        <f t="shared" si="80"/>
        <v>12000</v>
      </c>
      <c r="H169" s="153">
        <f t="shared" si="80"/>
        <v>0</v>
      </c>
      <c r="I169" s="153">
        <f t="shared" si="80"/>
        <v>0</v>
      </c>
      <c r="J169" s="46" t="s">
        <v>152</v>
      </c>
    </row>
    <row r="170" spans="1:10" ht="14.4" x14ac:dyDescent="0.3">
      <c r="A170" s="94"/>
      <c r="C170" s="230" t="s">
        <v>155</v>
      </c>
      <c r="D170" s="155">
        <f>D167+D169</f>
        <v>500</v>
      </c>
      <c r="E170" s="155">
        <f t="shared" ref="E170:I170" si="81">E167+E169</f>
        <v>98400</v>
      </c>
      <c r="F170" s="155">
        <f t="shared" si="81"/>
        <v>350000</v>
      </c>
      <c r="G170" s="155">
        <f t="shared" si="81"/>
        <v>124700</v>
      </c>
      <c r="H170" s="155">
        <f t="shared" si="81"/>
        <v>0</v>
      </c>
      <c r="I170" s="155">
        <f t="shared" si="81"/>
        <v>0</v>
      </c>
      <c r="J170" s="46" t="s">
        <v>152</v>
      </c>
    </row>
    <row r="171" spans="1:10" x14ac:dyDescent="0.3">
      <c r="A171" s="94" t="s">
        <v>156</v>
      </c>
      <c r="B171" s="46">
        <v>35</v>
      </c>
      <c r="C171" s="156" t="s">
        <v>157</v>
      </c>
      <c r="D171" s="157"/>
      <c r="E171" s="157"/>
      <c r="F171" s="157"/>
      <c r="G171" s="157"/>
      <c r="H171" s="157"/>
      <c r="I171" s="157"/>
    </row>
    <row r="172" spans="1:10" ht="14.4" x14ac:dyDescent="0.3">
      <c r="A172" s="94" t="s">
        <v>158</v>
      </c>
      <c r="B172" s="46">
        <v>36</v>
      </c>
      <c r="C172" s="231" t="s">
        <v>159</v>
      </c>
      <c r="D172" s="224">
        <f>D44+D71+D80+D83+D95+D107+D110+D118+D121+D124+D127+D130+D136+D139+D145+D148+D154+D161</f>
        <v>2730</v>
      </c>
      <c r="E172" s="149">
        <f t="shared" ref="E172:I172" si="82">E44+E71+E80+E83+E95+E107+E110+E118+E121+E124+E127+E130+E136+E139+E145+E148+E154+E161</f>
        <v>7341400</v>
      </c>
      <c r="F172" s="149">
        <f t="shared" si="82"/>
        <v>41061000</v>
      </c>
      <c r="G172" s="149">
        <f t="shared" si="82"/>
        <v>7006600</v>
      </c>
      <c r="H172" s="149">
        <f t="shared" si="82"/>
        <v>0</v>
      </c>
      <c r="I172" s="149">
        <f t="shared" si="82"/>
        <v>0</v>
      </c>
      <c r="J172" s="46" t="s">
        <v>152</v>
      </c>
    </row>
    <row r="173" spans="1:10" ht="14.4" x14ac:dyDescent="0.3">
      <c r="A173" s="94" t="s">
        <v>160</v>
      </c>
      <c r="B173" s="46">
        <v>36</v>
      </c>
      <c r="C173" s="231" t="s">
        <v>161</v>
      </c>
      <c r="D173" s="226">
        <f t="shared" ref="D173:I173" si="83">D172*10^-6</f>
        <v>2.7299999999999998E-3</v>
      </c>
      <c r="E173" s="158">
        <f t="shared" si="83"/>
        <v>7.3413999999999993</v>
      </c>
      <c r="F173" s="158">
        <f t="shared" si="83"/>
        <v>41.061</v>
      </c>
      <c r="G173" s="158">
        <f t="shared" si="83"/>
        <v>7.0065999999999997</v>
      </c>
      <c r="H173" s="158">
        <f t="shared" si="83"/>
        <v>0</v>
      </c>
      <c r="I173" s="158">
        <f t="shared" si="83"/>
        <v>0</v>
      </c>
      <c r="J173" s="46" t="s">
        <v>152</v>
      </c>
    </row>
    <row r="174" spans="1:10" ht="14.4" x14ac:dyDescent="0.3">
      <c r="A174" s="94">
        <f>A47+A50+A53+A56+A59+A62+A65+A86+A89+A92+A133+A164</f>
        <v>311.10000000000002</v>
      </c>
      <c r="B174" s="46">
        <v>37</v>
      </c>
      <c r="C174" s="232" t="s">
        <v>162</v>
      </c>
      <c r="D174" s="227">
        <f>D47+D50+D53+D56+D59+D62+D65+D86+D89+D92+D133+D164</f>
        <v>2349</v>
      </c>
      <c r="E174" s="160">
        <f t="shared" ref="E174:I174" si="84">E47+E50+E53+E56+E59+E62+E65+E86+E89+E92+E133+E164</f>
        <v>457300</v>
      </c>
      <c r="F174" s="160">
        <f t="shared" si="84"/>
        <v>320000</v>
      </c>
      <c r="G174" s="160">
        <f t="shared" si="84"/>
        <v>120000</v>
      </c>
      <c r="H174" s="160">
        <f t="shared" si="84"/>
        <v>0</v>
      </c>
      <c r="I174" s="160">
        <f t="shared" si="84"/>
        <v>0</v>
      </c>
      <c r="J174" s="46" t="s">
        <v>152</v>
      </c>
    </row>
    <row r="175" spans="1:10" ht="16.8" x14ac:dyDescent="0.3">
      <c r="A175" s="94"/>
      <c r="B175" s="46">
        <v>37</v>
      </c>
      <c r="C175" s="232" t="s">
        <v>163</v>
      </c>
      <c r="D175" s="228">
        <f t="shared" ref="D175:I175" si="85">D174*10^-6</f>
        <v>2.349E-3</v>
      </c>
      <c r="E175" s="161">
        <f t="shared" si="85"/>
        <v>0.45729999999999998</v>
      </c>
      <c r="F175" s="161">
        <f t="shared" si="85"/>
        <v>0.32</v>
      </c>
      <c r="G175" s="161">
        <f t="shared" si="85"/>
        <v>0.12</v>
      </c>
      <c r="H175" s="161">
        <f t="shared" si="85"/>
        <v>0</v>
      </c>
      <c r="I175" s="161">
        <f t="shared" si="85"/>
        <v>0</v>
      </c>
      <c r="J175" s="46" t="s">
        <v>152</v>
      </c>
    </row>
    <row r="176" spans="1:10" ht="14.4" x14ac:dyDescent="0.3">
      <c r="A176" s="94">
        <f>1458.62+311.1</f>
        <v>1769.7199999999998</v>
      </c>
      <c r="C176" s="230" t="s">
        <v>164</v>
      </c>
      <c r="D176" s="162">
        <f>D172+D174</f>
        <v>5079</v>
      </c>
      <c r="E176" s="162">
        <f t="shared" ref="E176:I176" si="86">E172+E174</f>
        <v>7798700</v>
      </c>
      <c r="F176" s="162">
        <f t="shared" si="86"/>
        <v>41381000</v>
      </c>
      <c r="G176" s="162">
        <f t="shared" si="86"/>
        <v>7126600</v>
      </c>
      <c r="H176" s="162">
        <f t="shared" si="86"/>
        <v>0</v>
      </c>
      <c r="I176" s="162">
        <f t="shared" si="86"/>
        <v>0</v>
      </c>
      <c r="J176" s="46" t="s">
        <v>152</v>
      </c>
    </row>
    <row r="177" spans="1:10" ht="17.399999999999999" thickBot="1" x14ac:dyDescent="0.35">
      <c r="A177" s="94"/>
      <c r="B177" s="46" t="s">
        <v>165</v>
      </c>
      <c r="C177" s="234" t="s">
        <v>166</v>
      </c>
      <c r="D177" s="237">
        <f>D176*10^-6</f>
        <v>5.0790000000000002E-3</v>
      </c>
      <c r="E177" s="237">
        <f t="shared" ref="E177:I177" si="87">E176*10^-6</f>
        <v>7.7986999999999993</v>
      </c>
      <c r="F177" s="237">
        <f t="shared" si="87"/>
        <v>41.381</v>
      </c>
      <c r="G177" s="237">
        <f t="shared" si="87"/>
        <v>7.1265999999999998</v>
      </c>
      <c r="H177" s="233">
        <f t="shared" si="87"/>
        <v>0</v>
      </c>
      <c r="I177" s="233">
        <f t="shared" si="87"/>
        <v>0</v>
      </c>
      <c r="J177" s="46" t="s">
        <v>152</v>
      </c>
    </row>
    <row r="178" spans="1:10" ht="14.4" thickTop="1" x14ac:dyDescent="0.3">
      <c r="C178" s="235" t="s">
        <v>167</v>
      </c>
      <c r="D178" s="236"/>
      <c r="E178" s="27"/>
      <c r="F178" s="21"/>
      <c r="G178" s="21"/>
      <c r="H178" s="238"/>
      <c r="I178" s="238"/>
    </row>
    <row r="179" spans="1:10" x14ac:dyDescent="0.3">
      <c r="A179" s="93">
        <f>[1]biovolume!C63</f>
        <v>96</v>
      </c>
      <c r="C179" s="99" t="s">
        <v>168</v>
      </c>
      <c r="D179" s="100">
        <f t="shared" ref="D179:I179" si="88">D178*$A179</f>
        <v>0</v>
      </c>
      <c r="E179" s="100">
        <f t="shared" si="88"/>
        <v>0</v>
      </c>
      <c r="F179" s="100">
        <f t="shared" si="88"/>
        <v>0</v>
      </c>
      <c r="G179" s="100">
        <f t="shared" si="88"/>
        <v>0</v>
      </c>
      <c r="H179" s="100">
        <f t="shared" si="88"/>
        <v>0</v>
      </c>
      <c r="I179" s="100">
        <f t="shared" si="88"/>
        <v>0</v>
      </c>
    </row>
    <row r="180" spans="1:10" x14ac:dyDescent="0.3">
      <c r="C180" s="99" t="s">
        <v>169</v>
      </c>
      <c r="D180" s="127">
        <f>D179*10^-6</f>
        <v>0</v>
      </c>
      <c r="E180" s="127">
        <f t="shared" ref="E180:I180" si="89">E179*10^-6</f>
        <v>0</v>
      </c>
      <c r="F180" s="127">
        <f t="shared" si="89"/>
        <v>0</v>
      </c>
      <c r="G180" s="127">
        <f t="shared" si="89"/>
        <v>0</v>
      </c>
      <c r="H180" s="127">
        <f t="shared" si="89"/>
        <v>0</v>
      </c>
      <c r="I180" s="127">
        <f t="shared" si="89"/>
        <v>0</v>
      </c>
    </row>
    <row r="181" spans="1:10" x14ac:dyDescent="0.3">
      <c r="C181" s="104" t="s">
        <v>170</v>
      </c>
      <c r="D181" s="18"/>
      <c r="E181" s="18"/>
      <c r="F181" s="18"/>
      <c r="G181" s="18"/>
      <c r="H181" s="18"/>
      <c r="I181" s="18"/>
    </row>
    <row r="182" spans="1:10" x14ac:dyDescent="0.3">
      <c r="A182" s="134">
        <f>[1]biovolume!C8</f>
        <v>215</v>
      </c>
      <c r="B182" s="94"/>
      <c r="C182" s="95" t="s">
        <v>171</v>
      </c>
      <c r="D182" s="96">
        <f>D181*$A182</f>
        <v>0</v>
      </c>
      <c r="E182" s="96">
        <f t="shared" ref="E182:I182" si="90">E181*$A182</f>
        <v>0</v>
      </c>
      <c r="F182" s="96">
        <f t="shared" si="90"/>
        <v>0</v>
      </c>
      <c r="G182" s="96">
        <f t="shared" si="90"/>
        <v>0</v>
      </c>
      <c r="H182" s="96">
        <f t="shared" si="90"/>
        <v>0</v>
      </c>
      <c r="I182" s="96">
        <f t="shared" si="90"/>
        <v>0</v>
      </c>
    </row>
    <row r="183" spans="1:10" x14ac:dyDescent="0.3">
      <c r="A183" s="94"/>
      <c r="B183" s="94"/>
      <c r="C183" s="95" t="s">
        <v>172</v>
      </c>
      <c r="D183" s="163">
        <f>D182*10^-6</f>
        <v>0</v>
      </c>
      <c r="E183" s="163">
        <f t="shared" ref="E183:I183" si="91">E182*10^-6</f>
        <v>0</v>
      </c>
      <c r="F183" s="163">
        <f t="shared" si="91"/>
        <v>0</v>
      </c>
      <c r="G183" s="163">
        <f t="shared" si="91"/>
        <v>0</v>
      </c>
      <c r="H183" s="163">
        <f t="shared" si="91"/>
        <v>0</v>
      </c>
      <c r="I183" s="163">
        <f t="shared" si="91"/>
        <v>0</v>
      </c>
    </row>
    <row r="184" spans="1:10" x14ac:dyDescent="0.3">
      <c r="A184" s="93"/>
      <c r="C184" s="104" t="s">
        <v>173</v>
      </c>
      <c r="D184" s="18"/>
      <c r="E184" s="18"/>
      <c r="F184" s="18"/>
      <c r="G184" s="18"/>
      <c r="H184" s="18"/>
      <c r="I184" s="18"/>
    </row>
    <row r="185" spans="1:10" x14ac:dyDescent="0.3">
      <c r="A185" s="134">
        <f>[1]biovolume!C64</f>
        <v>133</v>
      </c>
      <c r="B185" s="94"/>
      <c r="C185" s="164" t="s">
        <v>174</v>
      </c>
      <c r="D185" s="165">
        <f>D184*$A185</f>
        <v>0</v>
      </c>
      <c r="E185" s="165">
        <f t="shared" ref="E185:I185" si="92">E184*$A185</f>
        <v>0</v>
      </c>
      <c r="F185" s="165">
        <f t="shared" si="92"/>
        <v>0</v>
      </c>
      <c r="G185" s="165">
        <f t="shared" si="92"/>
        <v>0</v>
      </c>
      <c r="H185" s="165">
        <f t="shared" si="92"/>
        <v>0</v>
      </c>
      <c r="I185" s="165">
        <f t="shared" si="92"/>
        <v>0</v>
      </c>
    </row>
    <row r="186" spans="1:10" x14ac:dyDescent="0.3">
      <c r="A186" s="134"/>
      <c r="B186" s="94"/>
      <c r="C186" s="164" t="s">
        <v>175</v>
      </c>
      <c r="D186" s="166">
        <f>D185*10^-6</f>
        <v>0</v>
      </c>
      <c r="E186" s="166">
        <f t="shared" ref="E186:I186" si="93">E185*10^-6</f>
        <v>0</v>
      </c>
      <c r="F186" s="166">
        <f t="shared" si="93"/>
        <v>0</v>
      </c>
      <c r="G186" s="166">
        <f t="shared" si="93"/>
        <v>0</v>
      </c>
      <c r="H186" s="166">
        <f t="shared" si="93"/>
        <v>0</v>
      </c>
      <c r="I186" s="166">
        <f t="shared" si="93"/>
        <v>0</v>
      </c>
    </row>
    <row r="187" spans="1:10" x14ac:dyDescent="0.3">
      <c r="A187" s="93"/>
      <c r="C187" s="104" t="s">
        <v>176</v>
      </c>
      <c r="D187" s="19"/>
      <c r="E187" s="19"/>
      <c r="F187" s="19"/>
      <c r="G187" s="19"/>
      <c r="H187" s="19"/>
      <c r="I187" s="19"/>
    </row>
    <row r="188" spans="1:10" x14ac:dyDescent="0.3">
      <c r="A188" s="93">
        <f>[1]biovolume!C57</f>
        <v>43</v>
      </c>
      <c r="C188" s="99" t="s">
        <v>177</v>
      </c>
      <c r="D188" s="106">
        <f>D187*$A188</f>
        <v>0</v>
      </c>
      <c r="E188" s="106">
        <f t="shared" ref="E188:I188" si="94">E187*$A188</f>
        <v>0</v>
      </c>
      <c r="F188" s="106">
        <f t="shared" si="94"/>
        <v>0</v>
      </c>
      <c r="G188" s="106">
        <f t="shared" si="94"/>
        <v>0</v>
      </c>
      <c r="H188" s="106">
        <f t="shared" si="94"/>
        <v>0</v>
      </c>
      <c r="I188" s="106">
        <f t="shared" si="94"/>
        <v>0</v>
      </c>
    </row>
    <row r="189" spans="1:10" x14ac:dyDescent="0.3">
      <c r="C189" s="99" t="s">
        <v>178</v>
      </c>
      <c r="D189" s="107">
        <f>D188*10^-6</f>
        <v>0</v>
      </c>
      <c r="E189" s="107">
        <f t="shared" ref="E189:I189" si="95">E188*10^-6</f>
        <v>0</v>
      </c>
      <c r="F189" s="107">
        <f t="shared" si="95"/>
        <v>0</v>
      </c>
      <c r="G189" s="107">
        <f t="shared" si="95"/>
        <v>0</v>
      </c>
      <c r="H189" s="107">
        <f t="shared" si="95"/>
        <v>0</v>
      </c>
      <c r="I189" s="107">
        <f t="shared" si="95"/>
        <v>0</v>
      </c>
    </row>
    <row r="190" spans="1:10" x14ac:dyDescent="0.3">
      <c r="C190" s="104" t="s">
        <v>179</v>
      </c>
      <c r="D190" s="19"/>
      <c r="E190" s="19"/>
      <c r="F190" s="19"/>
      <c r="G190" s="19"/>
      <c r="H190" s="19"/>
      <c r="I190" s="19"/>
    </row>
    <row r="191" spans="1:10" x14ac:dyDescent="0.3">
      <c r="A191" s="93">
        <f>[1]biovolume!C47</f>
        <v>0.45</v>
      </c>
      <c r="C191" s="99" t="s">
        <v>180</v>
      </c>
      <c r="D191" s="106">
        <f>D190*$A191</f>
        <v>0</v>
      </c>
      <c r="E191" s="106">
        <f t="shared" ref="E191:I191" si="96">E190*$A191</f>
        <v>0</v>
      </c>
      <c r="F191" s="106">
        <f t="shared" si="96"/>
        <v>0</v>
      </c>
      <c r="G191" s="106">
        <f t="shared" si="96"/>
        <v>0</v>
      </c>
      <c r="H191" s="106">
        <f t="shared" si="96"/>
        <v>0</v>
      </c>
      <c r="I191" s="106">
        <f t="shared" si="96"/>
        <v>0</v>
      </c>
    </row>
    <row r="192" spans="1:10" x14ac:dyDescent="0.3">
      <c r="A192" s="93"/>
      <c r="C192" s="99" t="s">
        <v>181</v>
      </c>
      <c r="D192" s="107">
        <f>D191*10^-6</f>
        <v>0</v>
      </c>
      <c r="E192" s="107">
        <f t="shared" ref="E192:I192" si="97">E191*10^-6</f>
        <v>0</v>
      </c>
      <c r="F192" s="107">
        <f t="shared" si="97"/>
        <v>0</v>
      </c>
      <c r="G192" s="107">
        <f t="shared" si="97"/>
        <v>0</v>
      </c>
      <c r="H192" s="107">
        <f t="shared" si="97"/>
        <v>0</v>
      </c>
      <c r="I192" s="107">
        <f t="shared" si="97"/>
        <v>0</v>
      </c>
    </row>
    <row r="193" spans="1:9" x14ac:dyDescent="0.3">
      <c r="A193" s="93"/>
      <c r="C193" s="104" t="s">
        <v>182</v>
      </c>
      <c r="D193" s="19"/>
      <c r="E193" s="19"/>
      <c r="F193" s="19"/>
      <c r="G193" s="19"/>
      <c r="H193" s="19"/>
      <c r="I193" s="19"/>
    </row>
    <row r="194" spans="1:9" x14ac:dyDescent="0.3">
      <c r="A194" s="93">
        <f>[1]biovolume!C65</f>
        <v>14</v>
      </c>
      <c r="C194" s="99" t="s">
        <v>183</v>
      </c>
      <c r="D194" s="106">
        <f>D193*$A194</f>
        <v>0</v>
      </c>
      <c r="E194" s="106">
        <f t="shared" ref="E194:I194" si="98">E193*$A194</f>
        <v>0</v>
      </c>
      <c r="F194" s="106">
        <f t="shared" si="98"/>
        <v>0</v>
      </c>
      <c r="G194" s="106">
        <f t="shared" si="98"/>
        <v>0</v>
      </c>
      <c r="H194" s="106">
        <f t="shared" si="98"/>
        <v>0</v>
      </c>
      <c r="I194" s="106">
        <f t="shared" si="98"/>
        <v>0</v>
      </c>
    </row>
    <row r="195" spans="1:9" x14ac:dyDescent="0.3">
      <c r="A195" s="93"/>
      <c r="C195" s="99" t="s">
        <v>184</v>
      </c>
      <c r="D195" s="107">
        <f>D194*10^-6</f>
        <v>0</v>
      </c>
      <c r="E195" s="107">
        <f t="shared" ref="E195:I195" si="99">E194*10^-6</f>
        <v>0</v>
      </c>
      <c r="F195" s="107">
        <f t="shared" si="99"/>
        <v>0</v>
      </c>
      <c r="G195" s="107">
        <f t="shared" si="99"/>
        <v>0</v>
      </c>
      <c r="H195" s="107">
        <f t="shared" si="99"/>
        <v>0</v>
      </c>
      <c r="I195" s="107">
        <f t="shared" si="99"/>
        <v>0</v>
      </c>
    </row>
    <row r="196" spans="1:9" x14ac:dyDescent="0.3">
      <c r="A196" s="93"/>
      <c r="C196" s="104" t="s">
        <v>185</v>
      </c>
      <c r="D196" s="19"/>
      <c r="E196" s="19"/>
      <c r="F196" s="19"/>
      <c r="G196" s="19"/>
      <c r="H196" s="19"/>
      <c r="I196" s="19"/>
    </row>
    <row r="197" spans="1:9" x14ac:dyDescent="0.3">
      <c r="A197" s="134">
        <f>[1]biovolume!C14</f>
        <v>261.3</v>
      </c>
      <c r="B197" s="94"/>
      <c r="C197" s="95" t="s">
        <v>186</v>
      </c>
      <c r="D197" s="137">
        <f>D196*$A197</f>
        <v>0</v>
      </c>
      <c r="E197" s="137">
        <f t="shared" ref="E197:I197" si="100">E196*$A197</f>
        <v>0</v>
      </c>
      <c r="F197" s="137">
        <f t="shared" si="100"/>
        <v>0</v>
      </c>
      <c r="G197" s="137">
        <f t="shared" si="100"/>
        <v>0</v>
      </c>
      <c r="H197" s="137">
        <f t="shared" si="100"/>
        <v>0</v>
      </c>
      <c r="I197" s="137">
        <f t="shared" si="100"/>
        <v>0</v>
      </c>
    </row>
    <row r="198" spans="1:9" x14ac:dyDescent="0.3">
      <c r="A198" s="134"/>
      <c r="B198" s="94"/>
      <c r="C198" s="95" t="s">
        <v>187</v>
      </c>
      <c r="D198" s="167">
        <f>D197*10^-6</f>
        <v>0</v>
      </c>
      <c r="E198" s="167">
        <f t="shared" ref="E198:I198" si="101">E197*10^-6</f>
        <v>0</v>
      </c>
      <c r="F198" s="167">
        <f t="shared" si="101"/>
        <v>0</v>
      </c>
      <c r="G198" s="167">
        <f t="shared" si="101"/>
        <v>0</v>
      </c>
      <c r="H198" s="167">
        <f t="shared" si="101"/>
        <v>0</v>
      </c>
      <c r="I198" s="167">
        <f t="shared" si="101"/>
        <v>0</v>
      </c>
    </row>
    <row r="199" spans="1:9" x14ac:dyDescent="0.3">
      <c r="A199" s="93"/>
      <c r="C199" s="104" t="s">
        <v>188</v>
      </c>
      <c r="D199" s="19"/>
      <c r="E199" s="19"/>
      <c r="F199" s="19"/>
      <c r="G199" s="19"/>
      <c r="H199" s="19"/>
      <c r="I199" s="19"/>
    </row>
    <row r="200" spans="1:9" x14ac:dyDescent="0.3">
      <c r="A200" s="93">
        <f>[1]biovolume!C66</f>
        <v>36</v>
      </c>
      <c r="C200" s="99" t="s">
        <v>189</v>
      </c>
      <c r="D200" s="106">
        <f>D199*$A200</f>
        <v>0</v>
      </c>
      <c r="E200" s="106">
        <f t="shared" ref="E200:I200" si="102">E199*$A200</f>
        <v>0</v>
      </c>
      <c r="F200" s="106">
        <f t="shared" si="102"/>
        <v>0</v>
      </c>
      <c r="G200" s="106">
        <f t="shared" si="102"/>
        <v>0</v>
      </c>
      <c r="H200" s="106">
        <f t="shared" si="102"/>
        <v>0</v>
      </c>
      <c r="I200" s="106">
        <f t="shared" si="102"/>
        <v>0</v>
      </c>
    </row>
    <row r="201" spans="1:9" x14ac:dyDescent="0.3">
      <c r="C201" s="99" t="s">
        <v>190</v>
      </c>
      <c r="D201" s="107">
        <f>D200*10^-6</f>
        <v>0</v>
      </c>
      <c r="E201" s="107">
        <f t="shared" ref="E201:I201" si="103">E200*10^-6</f>
        <v>0</v>
      </c>
      <c r="F201" s="107">
        <f t="shared" si="103"/>
        <v>0</v>
      </c>
      <c r="G201" s="107">
        <f t="shared" si="103"/>
        <v>0</v>
      </c>
      <c r="H201" s="107">
        <f t="shared" si="103"/>
        <v>0</v>
      </c>
      <c r="I201" s="107">
        <f t="shared" si="103"/>
        <v>0</v>
      </c>
    </row>
    <row r="202" spans="1:9" x14ac:dyDescent="0.3">
      <c r="C202" s="104" t="s">
        <v>191</v>
      </c>
      <c r="D202" s="19"/>
      <c r="E202" s="19"/>
      <c r="F202" s="19"/>
      <c r="G202" s="19"/>
      <c r="H202" s="19"/>
      <c r="I202" s="19"/>
    </row>
    <row r="203" spans="1:9" x14ac:dyDescent="0.3">
      <c r="A203" s="93">
        <f>[1]biovolume!C67</f>
        <v>245</v>
      </c>
      <c r="C203" s="99" t="s">
        <v>192</v>
      </c>
      <c r="D203" s="106">
        <f>D202*$A203</f>
        <v>0</v>
      </c>
      <c r="E203" s="106">
        <f t="shared" ref="E203:I203" si="104">E202*$A203</f>
        <v>0</v>
      </c>
      <c r="F203" s="106">
        <f t="shared" si="104"/>
        <v>0</v>
      </c>
      <c r="G203" s="106">
        <f t="shared" si="104"/>
        <v>0</v>
      </c>
      <c r="H203" s="106">
        <f t="shared" si="104"/>
        <v>0</v>
      </c>
      <c r="I203" s="106">
        <f t="shared" si="104"/>
        <v>0</v>
      </c>
    </row>
    <row r="204" spans="1:9" x14ac:dyDescent="0.3">
      <c r="A204" s="93"/>
      <c r="C204" s="99" t="s">
        <v>193</v>
      </c>
      <c r="D204" s="107">
        <f>D203*10^-6</f>
        <v>0</v>
      </c>
      <c r="E204" s="107">
        <f t="shared" ref="E204:I204" si="105">E203*10^-6</f>
        <v>0</v>
      </c>
      <c r="F204" s="107">
        <f t="shared" si="105"/>
        <v>0</v>
      </c>
      <c r="G204" s="107">
        <f t="shared" si="105"/>
        <v>0</v>
      </c>
      <c r="H204" s="107">
        <f t="shared" si="105"/>
        <v>0</v>
      </c>
      <c r="I204" s="107">
        <f t="shared" si="105"/>
        <v>0</v>
      </c>
    </row>
    <row r="205" spans="1:9" x14ac:dyDescent="0.3">
      <c r="A205" s="93"/>
      <c r="C205" s="104" t="s">
        <v>194</v>
      </c>
      <c r="D205" s="19"/>
      <c r="E205" s="19"/>
      <c r="F205" s="19"/>
      <c r="G205" s="19"/>
      <c r="H205" s="19"/>
      <c r="I205" s="19"/>
    </row>
    <row r="206" spans="1:9" x14ac:dyDescent="0.3">
      <c r="A206" s="93">
        <f>[1]biovolume!C15</f>
        <v>287.60000000000002</v>
      </c>
      <c r="C206" s="99" t="s">
        <v>195</v>
      </c>
      <c r="D206" s="106">
        <f>D205*$A206</f>
        <v>0</v>
      </c>
      <c r="E206" s="106">
        <f t="shared" ref="E206:I206" si="106">E205*$A206</f>
        <v>0</v>
      </c>
      <c r="F206" s="106">
        <f t="shared" si="106"/>
        <v>0</v>
      </c>
      <c r="G206" s="106">
        <f t="shared" si="106"/>
        <v>0</v>
      </c>
      <c r="H206" s="106">
        <f t="shared" si="106"/>
        <v>0</v>
      </c>
      <c r="I206" s="106">
        <f t="shared" si="106"/>
        <v>0</v>
      </c>
    </row>
    <row r="207" spans="1:9" x14ac:dyDescent="0.3">
      <c r="A207" s="93"/>
      <c r="C207" s="99" t="s">
        <v>196</v>
      </c>
      <c r="D207" s="107">
        <f>D206*10^-6</f>
        <v>0</v>
      </c>
      <c r="E207" s="107">
        <f t="shared" ref="E207:I207" si="107">E206*10^-6</f>
        <v>0</v>
      </c>
      <c r="F207" s="107">
        <f t="shared" si="107"/>
        <v>0</v>
      </c>
      <c r="G207" s="107">
        <f t="shared" si="107"/>
        <v>0</v>
      </c>
      <c r="H207" s="107">
        <f t="shared" si="107"/>
        <v>0</v>
      </c>
      <c r="I207" s="107">
        <f t="shared" si="107"/>
        <v>0</v>
      </c>
    </row>
    <row r="208" spans="1:9" x14ac:dyDescent="0.3">
      <c r="A208" s="93"/>
      <c r="C208" s="104" t="s">
        <v>197</v>
      </c>
      <c r="D208" s="11"/>
      <c r="E208" s="11"/>
      <c r="F208" s="11"/>
      <c r="G208" s="11"/>
      <c r="H208" s="11"/>
      <c r="I208" s="11"/>
    </row>
    <row r="209" spans="1:9" x14ac:dyDescent="0.3">
      <c r="A209" s="93">
        <f>[1]biovolume!C16</f>
        <v>11</v>
      </c>
      <c r="C209" s="99" t="s">
        <v>198</v>
      </c>
      <c r="D209" s="106">
        <f>D208*$A209</f>
        <v>0</v>
      </c>
      <c r="E209" s="106">
        <f t="shared" ref="E209:I209" si="108">E208*$A209</f>
        <v>0</v>
      </c>
      <c r="F209" s="106">
        <f t="shared" si="108"/>
        <v>0</v>
      </c>
      <c r="G209" s="106">
        <f t="shared" si="108"/>
        <v>0</v>
      </c>
      <c r="H209" s="106">
        <f t="shared" si="108"/>
        <v>0</v>
      </c>
      <c r="I209" s="106">
        <f t="shared" si="108"/>
        <v>0</v>
      </c>
    </row>
    <row r="210" spans="1:9" x14ac:dyDescent="0.3">
      <c r="A210" s="93"/>
      <c r="C210" s="99" t="s">
        <v>199</v>
      </c>
      <c r="D210" s="107">
        <f>D209*10^-6</f>
        <v>0</v>
      </c>
      <c r="E210" s="107">
        <f t="shared" ref="E210:I210" si="109">E209*10^-6</f>
        <v>0</v>
      </c>
      <c r="F210" s="107">
        <f t="shared" si="109"/>
        <v>0</v>
      </c>
      <c r="G210" s="107">
        <f t="shared" si="109"/>
        <v>0</v>
      </c>
      <c r="H210" s="107">
        <f t="shared" si="109"/>
        <v>0</v>
      </c>
      <c r="I210" s="107">
        <f t="shared" si="109"/>
        <v>0</v>
      </c>
    </row>
    <row r="211" spans="1:9" x14ac:dyDescent="0.3">
      <c r="A211" s="93"/>
      <c r="C211" s="104" t="s">
        <v>200</v>
      </c>
      <c r="D211" s="19"/>
      <c r="E211" s="19"/>
      <c r="F211" s="19"/>
      <c r="G211" s="19"/>
      <c r="H211" s="19"/>
      <c r="I211" s="19"/>
    </row>
    <row r="212" spans="1:9" x14ac:dyDescent="0.3">
      <c r="A212" s="134">
        <f>[1]biovolume!C17</f>
        <v>236.5</v>
      </c>
      <c r="B212" s="94"/>
      <c r="C212" s="95" t="s">
        <v>201</v>
      </c>
      <c r="D212" s="137">
        <f>D211*$A212</f>
        <v>0</v>
      </c>
      <c r="E212" s="137">
        <f t="shared" ref="E212:I212" si="110">E211*$A212</f>
        <v>0</v>
      </c>
      <c r="F212" s="137">
        <f t="shared" si="110"/>
        <v>0</v>
      </c>
      <c r="G212" s="137">
        <f t="shared" si="110"/>
        <v>0</v>
      </c>
      <c r="H212" s="137">
        <f t="shared" si="110"/>
        <v>0</v>
      </c>
      <c r="I212" s="137">
        <f t="shared" si="110"/>
        <v>0</v>
      </c>
    </row>
    <row r="213" spans="1:9" x14ac:dyDescent="0.3">
      <c r="A213" s="94"/>
      <c r="B213" s="94"/>
      <c r="C213" s="95" t="s">
        <v>202</v>
      </c>
      <c r="D213" s="167">
        <f>D212*10^-6</f>
        <v>0</v>
      </c>
      <c r="E213" s="167">
        <f t="shared" ref="E213:I213" si="111">E212*10^-6</f>
        <v>0</v>
      </c>
      <c r="F213" s="167">
        <f t="shared" si="111"/>
        <v>0</v>
      </c>
      <c r="G213" s="167">
        <f t="shared" si="111"/>
        <v>0</v>
      </c>
      <c r="H213" s="167">
        <f t="shared" si="111"/>
        <v>0</v>
      </c>
      <c r="I213" s="167">
        <f t="shared" si="111"/>
        <v>0</v>
      </c>
    </row>
    <row r="214" spans="1:9" x14ac:dyDescent="0.3">
      <c r="C214" s="104" t="s">
        <v>203</v>
      </c>
      <c r="D214" s="19"/>
      <c r="E214" s="19"/>
      <c r="F214" s="19"/>
      <c r="G214" s="19"/>
      <c r="H214" s="19"/>
      <c r="I214" s="19"/>
    </row>
    <row r="215" spans="1:9" x14ac:dyDescent="0.3">
      <c r="A215" s="93">
        <f>[1]biovolume!C42</f>
        <v>16.3</v>
      </c>
      <c r="C215" s="99" t="s">
        <v>204</v>
      </c>
      <c r="D215" s="106">
        <f>D214*$A215</f>
        <v>0</v>
      </c>
      <c r="E215" s="106">
        <f t="shared" ref="E215:I215" si="112">E214*$A215</f>
        <v>0</v>
      </c>
      <c r="F215" s="106">
        <f t="shared" si="112"/>
        <v>0</v>
      </c>
      <c r="G215" s="106">
        <f t="shared" si="112"/>
        <v>0</v>
      </c>
      <c r="H215" s="106">
        <f t="shared" si="112"/>
        <v>0</v>
      </c>
      <c r="I215" s="106">
        <f t="shared" si="112"/>
        <v>0</v>
      </c>
    </row>
    <row r="216" spans="1:9" x14ac:dyDescent="0.3">
      <c r="A216" s="93"/>
      <c r="C216" s="99" t="s">
        <v>205</v>
      </c>
      <c r="D216" s="107">
        <f>D215*10^-6</f>
        <v>0</v>
      </c>
      <c r="E216" s="107">
        <f t="shared" ref="E216:I216" si="113">E215*10^-6</f>
        <v>0</v>
      </c>
      <c r="F216" s="107">
        <f t="shared" si="113"/>
        <v>0</v>
      </c>
      <c r="G216" s="107">
        <f t="shared" si="113"/>
        <v>0</v>
      </c>
      <c r="H216" s="107">
        <f t="shared" si="113"/>
        <v>0</v>
      </c>
      <c r="I216" s="107">
        <f t="shared" si="113"/>
        <v>0</v>
      </c>
    </row>
    <row r="217" spans="1:9" x14ac:dyDescent="0.3">
      <c r="A217" s="93"/>
      <c r="C217" s="104" t="s">
        <v>206</v>
      </c>
      <c r="D217" s="19"/>
      <c r="E217" s="19"/>
      <c r="F217" s="19"/>
      <c r="G217" s="19"/>
      <c r="H217" s="19"/>
      <c r="I217" s="19"/>
    </row>
    <row r="218" spans="1:9" x14ac:dyDescent="0.3">
      <c r="A218" s="93">
        <f>[1]biovolume!C55</f>
        <v>18.8</v>
      </c>
      <c r="C218" s="99" t="s">
        <v>207</v>
      </c>
      <c r="D218" s="106">
        <f>D217*$A218</f>
        <v>0</v>
      </c>
      <c r="E218" s="106">
        <f t="shared" ref="E218:I218" si="114">E217*$A218</f>
        <v>0</v>
      </c>
      <c r="F218" s="106">
        <f t="shared" si="114"/>
        <v>0</v>
      </c>
      <c r="G218" s="106">
        <f t="shared" si="114"/>
        <v>0</v>
      </c>
      <c r="H218" s="106">
        <f t="shared" si="114"/>
        <v>0</v>
      </c>
      <c r="I218" s="106">
        <f t="shared" si="114"/>
        <v>0</v>
      </c>
    </row>
    <row r="219" spans="1:9" x14ac:dyDescent="0.3">
      <c r="C219" s="99" t="s">
        <v>208</v>
      </c>
      <c r="D219" s="107">
        <f>D218*10^-6</f>
        <v>0</v>
      </c>
      <c r="E219" s="107">
        <f t="shared" ref="E219:I219" si="115">E218*10^-6</f>
        <v>0</v>
      </c>
      <c r="F219" s="107">
        <f t="shared" si="115"/>
        <v>0</v>
      </c>
      <c r="G219" s="107">
        <f t="shared" si="115"/>
        <v>0</v>
      </c>
      <c r="H219" s="107">
        <f t="shared" si="115"/>
        <v>0</v>
      </c>
      <c r="I219" s="107">
        <f t="shared" si="115"/>
        <v>0</v>
      </c>
    </row>
    <row r="220" spans="1:9" x14ac:dyDescent="0.3">
      <c r="C220" s="104" t="s">
        <v>209</v>
      </c>
      <c r="D220" s="18"/>
      <c r="E220" s="18"/>
      <c r="F220" s="18"/>
      <c r="G220" s="18"/>
      <c r="H220" s="18"/>
      <c r="I220" s="18"/>
    </row>
    <row r="221" spans="1:9" x14ac:dyDescent="0.3">
      <c r="A221" s="93">
        <f>[1]biovolume!C18</f>
        <v>2.2000000000000002</v>
      </c>
      <c r="C221" s="99" t="s">
        <v>210</v>
      </c>
      <c r="D221" s="100">
        <f>D220*$A221</f>
        <v>0</v>
      </c>
      <c r="E221" s="100">
        <f t="shared" ref="E221:I221" si="116">E220*$A221</f>
        <v>0</v>
      </c>
      <c r="F221" s="100">
        <f t="shared" si="116"/>
        <v>0</v>
      </c>
      <c r="G221" s="100">
        <f t="shared" si="116"/>
        <v>0</v>
      </c>
      <c r="H221" s="100">
        <f t="shared" si="116"/>
        <v>0</v>
      </c>
      <c r="I221" s="100">
        <f t="shared" si="116"/>
        <v>0</v>
      </c>
    </row>
    <row r="222" spans="1:9" x14ac:dyDescent="0.3">
      <c r="A222" s="93"/>
      <c r="C222" s="99" t="s">
        <v>211</v>
      </c>
      <c r="D222" s="105">
        <f>D221*10^-6</f>
        <v>0</v>
      </c>
      <c r="E222" s="105">
        <f t="shared" ref="E222:I222" si="117">E221*10^-6</f>
        <v>0</v>
      </c>
      <c r="F222" s="105">
        <f t="shared" si="117"/>
        <v>0</v>
      </c>
      <c r="G222" s="105">
        <f t="shared" si="117"/>
        <v>0</v>
      </c>
      <c r="H222" s="105">
        <f t="shared" si="117"/>
        <v>0</v>
      </c>
      <c r="I222" s="105">
        <f t="shared" si="117"/>
        <v>0</v>
      </c>
    </row>
    <row r="223" spans="1:9" x14ac:dyDescent="0.3">
      <c r="A223" s="93"/>
      <c r="C223" s="104" t="s">
        <v>212</v>
      </c>
      <c r="D223" s="18"/>
      <c r="E223" s="18"/>
      <c r="F223" s="18"/>
      <c r="G223" s="18"/>
      <c r="H223" s="18"/>
      <c r="I223" s="18"/>
    </row>
    <row r="224" spans="1:9" x14ac:dyDescent="0.3">
      <c r="A224" s="134">
        <f>[1]biovolume!C44</f>
        <v>6.3</v>
      </c>
      <c r="B224" s="94"/>
      <c r="C224" s="95" t="s">
        <v>213</v>
      </c>
      <c r="D224" s="96">
        <f>D223*$A224</f>
        <v>0</v>
      </c>
      <c r="E224" s="96">
        <f t="shared" ref="E224:I224" si="118">E223*$A224</f>
        <v>0</v>
      </c>
      <c r="F224" s="96">
        <f t="shared" si="118"/>
        <v>0</v>
      </c>
      <c r="G224" s="96">
        <f t="shared" si="118"/>
        <v>0</v>
      </c>
      <c r="H224" s="96">
        <f t="shared" si="118"/>
        <v>0</v>
      </c>
      <c r="I224" s="96">
        <f t="shared" si="118"/>
        <v>0</v>
      </c>
    </row>
    <row r="225" spans="1:9" x14ac:dyDescent="0.3">
      <c r="A225" s="134"/>
      <c r="B225" s="94"/>
      <c r="C225" s="95" t="s">
        <v>214</v>
      </c>
      <c r="D225" s="163">
        <f>D224*10^-6</f>
        <v>0</v>
      </c>
      <c r="E225" s="163">
        <f t="shared" ref="E225:I225" si="119">E224*10^-6</f>
        <v>0</v>
      </c>
      <c r="F225" s="163">
        <f t="shared" si="119"/>
        <v>0</v>
      </c>
      <c r="G225" s="163">
        <f t="shared" si="119"/>
        <v>0</v>
      </c>
      <c r="H225" s="163">
        <f t="shared" si="119"/>
        <v>0</v>
      </c>
      <c r="I225" s="163">
        <f t="shared" si="119"/>
        <v>0</v>
      </c>
    </row>
    <row r="226" spans="1:9" x14ac:dyDescent="0.3">
      <c r="A226" s="93"/>
      <c r="C226" s="104" t="s">
        <v>215</v>
      </c>
      <c r="D226" s="18"/>
      <c r="E226" s="18"/>
      <c r="F226" s="18"/>
      <c r="G226" s="18"/>
      <c r="H226" s="18"/>
      <c r="I226" s="18"/>
    </row>
    <row r="227" spans="1:9" x14ac:dyDescent="0.3">
      <c r="A227" s="134">
        <f>[1]biovolume!C20</f>
        <v>56</v>
      </c>
      <c r="B227" s="94"/>
      <c r="C227" s="95" t="s">
        <v>216</v>
      </c>
      <c r="D227" s="96">
        <f>D226*$A227</f>
        <v>0</v>
      </c>
      <c r="E227" s="96">
        <f t="shared" ref="E227:I227" si="120">E226*$A227</f>
        <v>0</v>
      </c>
      <c r="F227" s="96">
        <f t="shared" si="120"/>
        <v>0</v>
      </c>
      <c r="G227" s="96">
        <f t="shared" si="120"/>
        <v>0</v>
      </c>
      <c r="H227" s="96">
        <f t="shared" si="120"/>
        <v>0</v>
      </c>
      <c r="I227" s="96">
        <f t="shared" si="120"/>
        <v>0</v>
      </c>
    </row>
    <row r="228" spans="1:9" x14ac:dyDescent="0.3">
      <c r="A228" s="134"/>
      <c r="B228" s="94"/>
      <c r="C228" s="95" t="s">
        <v>217</v>
      </c>
      <c r="D228" s="163">
        <f>D227*10^-6</f>
        <v>0</v>
      </c>
      <c r="E228" s="163">
        <f t="shared" ref="E228:I228" si="121">E227*10^-6</f>
        <v>0</v>
      </c>
      <c r="F228" s="163">
        <f t="shared" si="121"/>
        <v>0</v>
      </c>
      <c r="G228" s="163">
        <f t="shared" si="121"/>
        <v>0</v>
      </c>
      <c r="H228" s="163">
        <f t="shared" si="121"/>
        <v>0</v>
      </c>
      <c r="I228" s="163">
        <f t="shared" si="121"/>
        <v>0</v>
      </c>
    </row>
    <row r="229" spans="1:9" x14ac:dyDescent="0.3">
      <c r="A229" s="93"/>
      <c r="C229" s="104" t="s">
        <v>218</v>
      </c>
      <c r="D229" s="18"/>
      <c r="E229" s="18"/>
      <c r="F229" s="18"/>
      <c r="G229" s="18"/>
      <c r="H229" s="18"/>
      <c r="I229" s="18"/>
    </row>
    <row r="230" spans="1:9" x14ac:dyDescent="0.3">
      <c r="A230" s="134">
        <f>[1]biovolume!C22</f>
        <v>263</v>
      </c>
      <c r="B230" s="94"/>
      <c r="C230" s="95" t="s">
        <v>219</v>
      </c>
      <c r="D230" s="96">
        <f>D229*$A230</f>
        <v>0</v>
      </c>
      <c r="E230" s="96">
        <f t="shared" ref="E230:I230" si="122">E229*$A230</f>
        <v>0</v>
      </c>
      <c r="F230" s="96">
        <f t="shared" si="122"/>
        <v>0</v>
      </c>
      <c r="G230" s="96">
        <f t="shared" si="122"/>
        <v>0</v>
      </c>
      <c r="H230" s="96">
        <f t="shared" si="122"/>
        <v>0</v>
      </c>
      <c r="I230" s="96">
        <f t="shared" si="122"/>
        <v>0</v>
      </c>
    </row>
    <row r="231" spans="1:9" x14ac:dyDescent="0.3">
      <c r="A231" s="134"/>
      <c r="B231" s="94"/>
      <c r="C231" s="95" t="s">
        <v>220</v>
      </c>
      <c r="D231" s="163">
        <f>D230*10^-6</f>
        <v>0</v>
      </c>
      <c r="E231" s="163">
        <f t="shared" ref="E231:I231" si="123">E230*10^-6</f>
        <v>0</v>
      </c>
      <c r="F231" s="163">
        <f t="shared" si="123"/>
        <v>0</v>
      </c>
      <c r="G231" s="163">
        <f t="shared" si="123"/>
        <v>0</v>
      </c>
      <c r="H231" s="163">
        <f t="shared" si="123"/>
        <v>0</v>
      </c>
      <c r="I231" s="163">
        <f t="shared" si="123"/>
        <v>0</v>
      </c>
    </row>
    <row r="232" spans="1:9" x14ac:dyDescent="0.3">
      <c r="A232" s="93"/>
      <c r="C232" s="104" t="s">
        <v>221</v>
      </c>
      <c r="D232" s="18"/>
      <c r="E232" s="18"/>
      <c r="F232" s="18"/>
      <c r="G232" s="18"/>
      <c r="H232" s="18"/>
      <c r="I232" s="18"/>
    </row>
    <row r="233" spans="1:9" x14ac:dyDescent="0.3">
      <c r="A233" s="134">
        <f>[1]biovolume!C24</f>
        <v>170.7</v>
      </c>
      <c r="B233" s="94"/>
      <c r="C233" s="95" t="s">
        <v>222</v>
      </c>
      <c r="D233" s="96">
        <f>D232*$A233</f>
        <v>0</v>
      </c>
      <c r="E233" s="96">
        <f t="shared" ref="E233:I233" si="124">E232*$A233</f>
        <v>0</v>
      </c>
      <c r="F233" s="96">
        <f t="shared" si="124"/>
        <v>0</v>
      </c>
      <c r="G233" s="96">
        <f t="shared" si="124"/>
        <v>0</v>
      </c>
      <c r="H233" s="96">
        <f t="shared" si="124"/>
        <v>0</v>
      </c>
      <c r="I233" s="96">
        <f t="shared" si="124"/>
        <v>0</v>
      </c>
    </row>
    <row r="234" spans="1:9" x14ac:dyDescent="0.3">
      <c r="A234" s="134"/>
      <c r="B234" s="94"/>
      <c r="C234" s="95" t="s">
        <v>223</v>
      </c>
      <c r="D234" s="163">
        <f>D233*10^-6</f>
        <v>0</v>
      </c>
      <c r="E234" s="163">
        <f t="shared" ref="E234:I234" si="125">E233*10^-6</f>
        <v>0</v>
      </c>
      <c r="F234" s="163">
        <f t="shared" si="125"/>
        <v>0</v>
      </c>
      <c r="G234" s="163">
        <f t="shared" si="125"/>
        <v>0</v>
      </c>
      <c r="H234" s="163">
        <f t="shared" si="125"/>
        <v>0</v>
      </c>
      <c r="I234" s="163">
        <f t="shared" si="125"/>
        <v>0</v>
      </c>
    </row>
    <row r="235" spans="1:9" x14ac:dyDescent="0.3">
      <c r="A235" s="93"/>
      <c r="C235" s="104" t="s">
        <v>224</v>
      </c>
      <c r="D235" s="18"/>
      <c r="E235" s="18"/>
      <c r="F235" s="18"/>
      <c r="G235" s="18"/>
      <c r="H235" s="18"/>
      <c r="I235" s="18"/>
    </row>
    <row r="236" spans="1:9" x14ac:dyDescent="0.3">
      <c r="A236" s="134">
        <f>[1]biovolume!C25</f>
        <v>50.1</v>
      </c>
      <c r="B236" s="94"/>
      <c r="C236" s="95" t="s">
        <v>225</v>
      </c>
      <c r="D236" s="96">
        <f>D235*$A236</f>
        <v>0</v>
      </c>
      <c r="E236" s="96">
        <f t="shared" ref="E236:I236" si="126">E235*$A236</f>
        <v>0</v>
      </c>
      <c r="F236" s="96">
        <f t="shared" si="126"/>
        <v>0</v>
      </c>
      <c r="G236" s="96">
        <f t="shared" si="126"/>
        <v>0</v>
      </c>
      <c r="H236" s="96">
        <f t="shared" si="126"/>
        <v>0</v>
      </c>
      <c r="I236" s="96">
        <f t="shared" si="126"/>
        <v>0</v>
      </c>
    </row>
    <row r="237" spans="1:9" x14ac:dyDescent="0.3">
      <c r="A237" s="94"/>
      <c r="B237" s="94"/>
      <c r="C237" s="95" t="s">
        <v>226</v>
      </c>
      <c r="D237" s="163">
        <f>D236*10^-6</f>
        <v>0</v>
      </c>
      <c r="E237" s="163">
        <f t="shared" ref="E237:I237" si="127">E236*10^-6</f>
        <v>0</v>
      </c>
      <c r="F237" s="163">
        <f t="shared" si="127"/>
        <v>0</v>
      </c>
      <c r="G237" s="163">
        <f t="shared" si="127"/>
        <v>0</v>
      </c>
      <c r="H237" s="163">
        <f t="shared" si="127"/>
        <v>0</v>
      </c>
      <c r="I237" s="163">
        <f t="shared" si="127"/>
        <v>0</v>
      </c>
    </row>
    <row r="238" spans="1:9" x14ac:dyDescent="0.3">
      <c r="C238" s="104" t="s">
        <v>227</v>
      </c>
      <c r="D238" s="18"/>
      <c r="E238" s="18"/>
      <c r="F238" s="18"/>
      <c r="G238" s="18"/>
      <c r="H238" s="18"/>
      <c r="I238" s="18"/>
    </row>
    <row r="239" spans="1:9" x14ac:dyDescent="0.3">
      <c r="A239" s="93">
        <f>[1]biovolume!C49</f>
        <v>2.9</v>
      </c>
      <c r="C239" s="99" t="s">
        <v>228</v>
      </c>
      <c r="D239" s="126">
        <f>D238*$A239</f>
        <v>0</v>
      </c>
      <c r="E239" s="126">
        <f t="shared" ref="E239:I239" si="128">E238*$A239</f>
        <v>0</v>
      </c>
      <c r="F239" s="126">
        <f t="shared" si="128"/>
        <v>0</v>
      </c>
      <c r="G239" s="126">
        <f t="shared" si="128"/>
        <v>0</v>
      </c>
      <c r="H239" s="126">
        <f t="shared" si="128"/>
        <v>0</v>
      </c>
      <c r="I239" s="126">
        <f t="shared" si="128"/>
        <v>0</v>
      </c>
    </row>
    <row r="240" spans="1:9" x14ac:dyDescent="0.3">
      <c r="A240" s="93"/>
      <c r="C240" s="99" t="s">
        <v>229</v>
      </c>
      <c r="D240" s="127">
        <f>D239*10^-6</f>
        <v>0</v>
      </c>
      <c r="E240" s="127">
        <f t="shared" ref="E240:I240" si="129">E239*10^-6</f>
        <v>0</v>
      </c>
      <c r="F240" s="127">
        <f t="shared" si="129"/>
        <v>0</v>
      </c>
      <c r="G240" s="127">
        <f t="shared" si="129"/>
        <v>0</v>
      </c>
      <c r="H240" s="127">
        <f t="shared" si="129"/>
        <v>0</v>
      </c>
      <c r="I240" s="127">
        <f t="shared" si="129"/>
        <v>0</v>
      </c>
    </row>
    <row r="241" spans="1:9" x14ac:dyDescent="0.3">
      <c r="A241" s="93"/>
      <c r="C241" s="104" t="s">
        <v>230</v>
      </c>
      <c r="D241" s="18"/>
      <c r="E241" s="18"/>
      <c r="F241" s="18"/>
      <c r="G241" s="18"/>
      <c r="H241" s="18"/>
      <c r="I241" s="18"/>
    </row>
    <row r="242" spans="1:9" x14ac:dyDescent="0.3">
      <c r="A242" s="134">
        <f>[1]biovolume!C27</f>
        <v>177</v>
      </c>
      <c r="B242" s="94"/>
      <c r="C242" s="95" t="s">
        <v>231</v>
      </c>
      <c r="D242" s="96">
        <f>D241*$A242</f>
        <v>0</v>
      </c>
      <c r="E242" s="96">
        <f t="shared" ref="E242:I242" si="130">E241*$A242</f>
        <v>0</v>
      </c>
      <c r="F242" s="96">
        <f t="shared" si="130"/>
        <v>0</v>
      </c>
      <c r="G242" s="96">
        <f t="shared" si="130"/>
        <v>0</v>
      </c>
      <c r="H242" s="96">
        <f t="shared" si="130"/>
        <v>0</v>
      </c>
      <c r="I242" s="96">
        <f t="shared" si="130"/>
        <v>0</v>
      </c>
    </row>
    <row r="243" spans="1:9" x14ac:dyDescent="0.3">
      <c r="A243" s="134"/>
      <c r="B243" s="94"/>
      <c r="C243" s="95" t="s">
        <v>232</v>
      </c>
      <c r="D243" s="163">
        <f>D242*10^-6</f>
        <v>0</v>
      </c>
      <c r="E243" s="163">
        <f t="shared" ref="E243:I243" si="131">E242*10^-6</f>
        <v>0</v>
      </c>
      <c r="F243" s="163">
        <f t="shared" si="131"/>
        <v>0</v>
      </c>
      <c r="G243" s="163">
        <f t="shared" si="131"/>
        <v>0</v>
      </c>
      <c r="H243" s="163">
        <f t="shared" si="131"/>
        <v>0</v>
      </c>
      <c r="I243" s="163">
        <f t="shared" si="131"/>
        <v>0</v>
      </c>
    </row>
    <row r="244" spans="1:9" x14ac:dyDescent="0.3">
      <c r="A244" s="93"/>
      <c r="C244" s="104" t="s">
        <v>233</v>
      </c>
      <c r="D244" s="20"/>
      <c r="E244" s="20"/>
      <c r="F244" s="20"/>
      <c r="G244" s="20"/>
      <c r="H244" s="20"/>
      <c r="I244" s="20"/>
    </row>
    <row r="245" spans="1:9" x14ac:dyDescent="0.3">
      <c r="A245" s="93">
        <f>[1]biovolume!C68</f>
        <v>82</v>
      </c>
      <c r="C245" s="99" t="s">
        <v>234</v>
      </c>
      <c r="D245" s="123">
        <f>D244*$A245</f>
        <v>0</v>
      </c>
      <c r="E245" s="123">
        <f t="shared" ref="E245:I245" si="132">E244*$A245</f>
        <v>0</v>
      </c>
      <c r="F245" s="123">
        <f t="shared" si="132"/>
        <v>0</v>
      </c>
      <c r="G245" s="123">
        <f t="shared" si="132"/>
        <v>0</v>
      </c>
      <c r="H245" s="123">
        <f t="shared" si="132"/>
        <v>0</v>
      </c>
      <c r="I245" s="123">
        <f t="shared" si="132"/>
        <v>0</v>
      </c>
    </row>
    <row r="246" spans="1:9" x14ac:dyDescent="0.3">
      <c r="A246" s="93"/>
      <c r="C246" s="99" t="s">
        <v>235</v>
      </c>
      <c r="D246" s="124">
        <f>D245*10^-6</f>
        <v>0</v>
      </c>
      <c r="E246" s="124">
        <f t="shared" ref="E246:I246" si="133">E245*10^-6</f>
        <v>0</v>
      </c>
      <c r="F246" s="124">
        <f t="shared" si="133"/>
        <v>0</v>
      </c>
      <c r="G246" s="124">
        <f t="shared" si="133"/>
        <v>0</v>
      </c>
      <c r="H246" s="124">
        <f t="shared" si="133"/>
        <v>0</v>
      </c>
      <c r="I246" s="124">
        <f t="shared" si="133"/>
        <v>0</v>
      </c>
    </row>
    <row r="247" spans="1:9" x14ac:dyDescent="0.3">
      <c r="A247" s="93"/>
      <c r="C247" s="104" t="s">
        <v>236</v>
      </c>
      <c r="D247" s="20"/>
      <c r="E247" s="20"/>
      <c r="F247" s="20"/>
      <c r="G247" s="20"/>
      <c r="H247" s="20"/>
      <c r="I247" s="20"/>
    </row>
    <row r="248" spans="1:9" x14ac:dyDescent="0.3">
      <c r="A248" s="93">
        <f>[1]biovolume!C51</f>
        <v>171.6</v>
      </c>
      <c r="C248" s="99" t="s">
        <v>237</v>
      </c>
      <c r="D248" s="123">
        <f>D247*$A248</f>
        <v>0</v>
      </c>
      <c r="E248" s="123">
        <f t="shared" ref="E248:I248" si="134">E247*$A248</f>
        <v>0</v>
      </c>
      <c r="F248" s="123">
        <f t="shared" si="134"/>
        <v>0</v>
      </c>
      <c r="G248" s="123">
        <f t="shared" si="134"/>
        <v>0</v>
      </c>
      <c r="H248" s="123">
        <f t="shared" si="134"/>
        <v>0</v>
      </c>
      <c r="I248" s="123">
        <f t="shared" si="134"/>
        <v>0</v>
      </c>
    </row>
    <row r="249" spans="1:9" x14ac:dyDescent="0.3">
      <c r="C249" s="99" t="s">
        <v>238</v>
      </c>
      <c r="D249" s="124">
        <f>D248*10^-6</f>
        <v>0</v>
      </c>
      <c r="E249" s="124">
        <f t="shared" ref="E249:I249" si="135">E248*10^-6</f>
        <v>0</v>
      </c>
      <c r="F249" s="124">
        <f t="shared" si="135"/>
        <v>0</v>
      </c>
      <c r="G249" s="124">
        <f t="shared" si="135"/>
        <v>0</v>
      </c>
      <c r="H249" s="124">
        <f t="shared" si="135"/>
        <v>0</v>
      </c>
      <c r="I249" s="124">
        <f t="shared" si="135"/>
        <v>0</v>
      </c>
    </row>
    <row r="250" spans="1:9" x14ac:dyDescent="0.3">
      <c r="C250" s="118" t="s">
        <v>239</v>
      </c>
      <c r="D250" s="20"/>
      <c r="E250" s="20"/>
      <c r="F250" s="20"/>
      <c r="G250" s="20"/>
      <c r="H250" s="20"/>
      <c r="I250" s="20"/>
    </row>
    <row r="251" spans="1:9" x14ac:dyDescent="0.3">
      <c r="A251" s="93">
        <f>[1]biovolume!C32</f>
        <v>8.8000000000000007</v>
      </c>
      <c r="C251" s="125" t="s">
        <v>240</v>
      </c>
      <c r="D251" s="123">
        <f>D250*$A251</f>
        <v>0</v>
      </c>
      <c r="E251" s="123">
        <f t="shared" ref="E251:I251" si="136">E250*$A251</f>
        <v>0</v>
      </c>
      <c r="F251" s="123">
        <f t="shared" si="136"/>
        <v>0</v>
      </c>
      <c r="G251" s="123">
        <f t="shared" si="136"/>
        <v>0</v>
      </c>
      <c r="H251" s="123">
        <f t="shared" si="136"/>
        <v>0</v>
      </c>
      <c r="I251" s="123">
        <f t="shared" si="136"/>
        <v>0</v>
      </c>
    </row>
    <row r="252" spans="1:9" x14ac:dyDescent="0.3">
      <c r="A252" s="93"/>
      <c r="C252" s="125" t="s">
        <v>241</v>
      </c>
      <c r="D252" s="124">
        <f>D251*10^-6</f>
        <v>0</v>
      </c>
      <c r="E252" s="124">
        <f t="shared" ref="E252:I252" si="137">E251*10^-6</f>
        <v>0</v>
      </c>
      <c r="F252" s="124">
        <f t="shared" si="137"/>
        <v>0</v>
      </c>
      <c r="G252" s="124">
        <f t="shared" si="137"/>
        <v>0</v>
      </c>
      <c r="H252" s="124">
        <f t="shared" si="137"/>
        <v>0</v>
      </c>
      <c r="I252" s="124">
        <f t="shared" si="137"/>
        <v>0</v>
      </c>
    </row>
    <row r="253" spans="1:9" x14ac:dyDescent="0.3">
      <c r="A253" s="93"/>
      <c r="C253" s="118" t="s">
        <v>242</v>
      </c>
      <c r="D253" s="20"/>
      <c r="E253" s="20"/>
      <c r="F253" s="20"/>
      <c r="G253" s="20"/>
      <c r="H253" s="20"/>
      <c r="I253" s="20"/>
    </row>
    <row r="254" spans="1:9" x14ac:dyDescent="0.3">
      <c r="A254" s="134">
        <f>[1]biovolume!C33</f>
        <v>1565</v>
      </c>
      <c r="B254" s="94"/>
      <c r="C254" s="119" t="s">
        <v>243</v>
      </c>
      <c r="D254" s="120">
        <f>D253*$A254</f>
        <v>0</v>
      </c>
      <c r="E254" s="120">
        <f t="shared" ref="E254:I254" si="138">E253*$A254</f>
        <v>0</v>
      </c>
      <c r="F254" s="120">
        <f t="shared" si="138"/>
        <v>0</v>
      </c>
      <c r="G254" s="120">
        <f t="shared" si="138"/>
        <v>0</v>
      </c>
      <c r="H254" s="120">
        <f t="shared" si="138"/>
        <v>0</v>
      </c>
      <c r="I254" s="120">
        <f t="shared" si="138"/>
        <v>0</v>
      </c>
    </row>
    <row r="255" spans="1:9" x14ac:dyDescent="0.3">
      <c r="A255" s="134"/>
      <c r="B255" s="94"/>
      <c r="C255" s="119" t="s">
        <v>244</v>
      </c>
      <c r="D255" s="168">
        <f>D254*10^-6</f>
        <v>0</v>
      </c>
      <c r="E255" s="168">
        <f t="shared" ref="E255:I255" si="139">E254*10^-6</f>
        <v>0</v>
      </c>
      <c r="F255" s="168">
        <f t="shared" si="139"/>
        <v>0</v>
      </c>
      <c r="G255" s="168">
        <f t="shared" si="139"/>
        <v>0</v>
      </c>
      <c r="H255" s="168">
        <f t="shared" si="139"/>
        <v>0</v>
      </c>
      <c r="I255" s="168">
        <f t="shared" si="139"/>
        <v>0</v>
      </c>
    </row>
    <row r="256" spans="1:9" x14ac:dyDescent="0.3">
      <c r="A256" s="93"/>
      <c r="C256" s="118" t="s">
        <v>245</v>
      </c>
      <c r="D256" s="18"/>
      <c r="E256" s="18"/>
      <c r="F256" s="18"/>
      <c r="G256" s="18"/>
      <c r="H256" s="18"/>
      <c r="I256" s="18"/>
    </row>
    <row r="257" spans="1:9" x14ac:dyDescent="0.3">
      <c r="A257" s="93">
        <f>[1]biovolume!C52</f>
        <v>79.650000000000006</v>
      </c>
      <c r="C257" s="125" t="s">
        <v>246</v>
      </c>
      <c r="D257" s="126">
        <f>D256*$A257</f>
        <v>0</v>
      </c>
      <c r="E257" s="126">
        <f t="shared" ref="E257:I257" si="140">E256*$A257</f>
        <v>0</v>
      </c>
      <c r="F257" s="126">
        <f t="shared" si="140"/>
        <v>0</v>
      </c>
      <c r="G257" s="126">
        <f t="shared" si="140"/>
        <v>0</v>
      </c>
      <c r="H257" s="126">
        <f t="shared" si="140"/>
        <v>0</v>
      </c>
      <c r="I257" s="126">
        <f t="shared" si="140"/>
        <v>0</v>
      </c>
    </row>
    <row r="258" spans="1:9" x14ac:dyDescent="0.3">
      <c r="A258" s="93"/>
      <c r="C258" s="125" t="s">
        <v>247</v>
      </c>
      <c r="D258" s="127">
        <f>D257*10^-6</f>
        <v>0</v>
      </c>
      <c r="E258" s="127">
        <f t="shared" ref="E258:I258" si="141">E257*10^-6</f>
        <v>0</v>
      </c>
      <c r="F258" s="127">
        <f t="shared" si="141"/>
        <v>0</v>
      </c>
      <c r="G258" s="127">
        <f t="shared" si="141"/>
        <v>0</v>
      </c>
      <c r="H258" s="127">
        <f t="shared" si="141"/>
        <v>0</v>
      </c>
      <c r="I258" s="127">
        <f t="shared" si="141"/>
        <v>0</v>
      </c>
    </row>
    <row r="259" spans="1:9" x14ac:dyDescent="0.3">
      <c r="A259" s="93"/>
      <c r="C259" s="118" t="s">
        <v>248</v>
      </c>
      <c r="D259" s="18"/>
      <c r="E259" s="18"/>
      <c r="F259" s="18"/>
      <c r="G259" s="18"/>
      <c r="H259" s="18"/>
      <c r="I259" s="18"/>
    </row>
    <row r="260" spans="1:9" x14ac:dyDescent="0.3">
      <c r="A260" s="134">
        <f>[1]biovolume!C34</f>
        <v>177</v>
      </c>
      <c r="B260" s="94"/>
      <c r="C260" s="119" t="s">
        <v>249</v>
      </c>
      <c r="D260" s="130">
        <f>D259*$A260</f>
        <v>0</v>
      </c>
      <c r="E260" s="130">
        <f t="shared" ref="E260:I260" si="142">E259*$A260</f>
        <v>0</v>
      </c>
      <c r="F260" s="130">
        <f t="shared" si="142"/>
        <v>0</v>
      </c>
      <c r="G260" s="130">
        <f t="shared" si="142"/>
        <v>0</v>
      </c>
      <c r="H260" s="130">
        <f t="shared" si="142"/>
        <v>0</v>
      </c>
      <c r="I260" s="130">
        <f t="shared" si="142"/>
        <v>0</v>
      </c>
    </row>
    <row r="261" spans="1:9" x14ac:dyDescent="0.3">
      <c r="A261" s="134"/>
      <c r="B261" s="94"/>
      <c r="C261" s="119" t="s">
        <v>250</v>
      </c>
      <c r="D261" s="169">
        <f>D260*10^-6</f>
        <v>0</v>
      </c>
      <c r="E261" s="169">
        <f t="shared" ref="E261:I261" si="143">E260*10^-6</f>
        <v>0</v>
      </c>
      <c r="F261" s="169">
        <f t="shared" si="143"/>
        <v>0</v>
      </c>
      <c r="G261" s="169">
        <f t="shared" si="143"/>
        <v>0</v>
      </c>
      <c r="H261" s="169">
        <f t="shared" si="143"/>
        <v>0</v>
      </c>
      <c r="I261" s="169">
        <f t="shared" si="143"/>
        <v>0</v>
      </c>
    </row>
    <row r="262" spans="1:9" x14ac:dyDescent="0.3">
      <c r="A262" s="93"/>
      <c r="C262" s="118" t="s">
        <v>251</v>
      </c>
      <c r="D262" s="21"/>
      <c r="E262" s="21"/>
      <c r="F262" s="21"/>
      <c r="G262" s="21"/>
      <c r="H262" s="21"/>
      <c r="I262" s="21"/>
    </row>
    <row r="263" spans="1:9" x14ac:dyDescent="0.3">
      <c r="A263" s="93">
        <f>[1]biovolume!C35</f>
        <v>55.6</v>
      </c>
      <c r="C263" s="125" t="s">
        <v>252</v>
      </c>
      <c r="D263" s="128">
        <f>D262*$A263</f>
        <v>0</v>
      </c>
      <c r="E263" s="128">
        <f t="shared" ref="E263:I263" si="144">E262*$A263</f>
        <v>0</v>
      </c>
      <c r="F263" s="128">
        <f t="shared" si="144"/>
        <v>0</v>
      </c>
      <c r="G263" s="128">
        <f t="shared" si="144"/>
        <v>0</v>
      </c>
      <c r="H263" s="128">
        <f t="shared" si="144"/>
        <v>0</v>
      </c>
      <c r="I263" s="128">
        <f t="shared" si="144"/>
        <v>0</v>
      </c>
    </row>
    <row r="264" spans="1:9" x14ac:dyDescent="0.3">
      <c r="C264" s="125" t="s">
        <v>253</v>
      </c>
      <c r="D264" s="129">
        <f>D263*10^-6</f>
        <v>0</v>
      </c>
      <c r="E264" s="129">
        <f t="shared" ref="E264:I264" si="145">E263*10^-6</f>
        <v>0</v>
      </c>
      <c r="F264" s="129">
        <f t="shared" si="145"/>
        <v>0</v>
      </c>
      <c r="G264" s="129">
        <f t="shared" si="145"/>
        <v>0</v>
      </c>
      <c r="H264" s="129">
        <f t="shared" si="145"/>
        <v>0</v>
      </c>
      <c r="I264" s="129">
        <f t="shared" si="145"/>
        <v>0</v>
      </c>
    </row>
    <row r="265" spans="1:9" x14ac:dyDescent="0.3">
      <c r="C265" s="118" t="s">
        <v>254</v>
      </c>
      <c r="D265" s="21"/>
      <c r="E265" s="21"/>
      <c r="F265" s="21"/>
      <c r="G265" s="21"/>
      <c r="H265" s="21"/>
      <c r="I265" s="21"/>
    </row>
    <row r="266" spans="1:9" x14ac:dyDescent="0.3">
      <c r="A266" s="93">
        <f>[1]biovolume!C46</f>
        <v>4</v>
      </c>
      <c r="C266" s="125" t="s">
        <v>255</v>
      </c>
      <c r="D266" s="128">
        <f>D265*$A266</f>
        <v>0</v>
      </c>
      <c r="E266" s="128">
        <f t="shared" ref="E266:I266" si="146">E265*$A266</f>
        <v>0</v>
      </c>
      <c r="F266" s="128">
        <f t="shared" si="146"/>
        <v>0</v>
      </c>
      <c r="G266" s="128">
        <f t="shared" si="146"/>
        <v>0</v>
      </c>
      <c r="H266" s="128">
        <f t="shared" si="146"/>
        <v>0</v>
      </c>
      <c r="I266" s="128">
        <f t="shared" si="146"/>
        <v>0</v>
      </c>
    </row>
    <row r="267" spans="1:9" x14ac:dyDescent="0.3">
      <c r="A267" s="93"/>
      <c r="C267" s="125" t="s">
        <v>256</v>
      </c>
      <c r="D267" s="129">
        <f>D266*10^-6</f>
        <v>0</v>
      </c>
      <c r="E267" s="129">
        <f t="shared" ref="E267:I267" si="147">E266*10^-6</f>
        <v>0</v>
      </c>
      <c r="F267" s="129">
        <f t="shared" si="147"/>
        <v>0</v>
      </c>
      <c r="G267" s="129">
        <f t="shared" si="147"/>
        <v>0</v>
      </c>
      <c r="H267" s="129">
        <f t="shared" si="147"/>
        <v>0</v>
      </c>
      <c r="I267" s="129">
        <f t="shared" si="147"/>
        <v>0</v>
      </c>
    </row>
    <row r="268" spans="1:9" x14ac:dyDescent="0.3">
      <c r="A268" s="93"/>
      <c r="C268" s="118" t="s">
        <v>257</v>
      </c>
      <c r="D268" s="21"/>
      <c r="E268" s="21"/>
      <c r="F268" s="21"/>
      <c r="G268" s="21"/>
      <c r="H268" s="21"/>
      <c r="I268" s="21"/>
    </row>
    <row r="269" spans="1:9" x14ac:dyDescent="0.3">
      <c r="A269" s="93">
        <f>[1]biovolume!C69</f>
        <v>16.3</v>
      </c>
      <c r="C269" s="125" t="s">
        <v>258</v>
      </c>
      <c r="D269" s="128">
        <f>D268*$A269</f>
        <v>0</v>
      </c>
      <c r="E269" s="128">
        <f t="shared" ref="E269:I269" si="148">E268*$A269</f>
        <v>0</v>
      </c>
      <c r="F269" s="128">
        <f t="shared" si="148"/>
        <v>0</v>
      </c>
      <c r="G269" s="128">
        <f t="shared" si="148"/>
        <v>0</v>
      </c>
      <c r="H269" s="128">
        <f t="shared" si="148"/>
        <v>0</v>
      </c>
      <c r="I269" s="128">
        <f t="shared" si="148"/>
        <v>0</v>
      </c>
    </row>
    <row r="270" spans="1:9" x14ac:dyDescent="0.3">
      <c r="A270" s="93"/>
      <c r="C270" s="125" t="s">
        <v>259</v>
      </c>
      <c r="D270" s="129">
        <f>D269*10^-6</f>
        <v>0</v>
      </c>
      <c r="E270" s="129">
        <f t="shared" ref="E270:I270" si="149">E269*10^-6</f>
        <v>0</v>
      </c>
      <c r="F270" s="129">
        <f t="shared" si="149"/>
        <v>0</v>
      </c>
      <c r="G270" s="129">
        <f t="shared" si="149"/>
        <v>0</v>
      </c>
      <c r="H270" s="129">
        <f t="shared" si="149"/>
        <v>0</v>
      </c>
      <c r="I270" s="129">
        <f t="shared" si="149"/>
        <v>0</v>
      </c>
    </row>
    <row r="271" spans="1:9" x14ac:dyDescent="0.3">
      <c r="A271" s="93"/>
      <c r="C271" s="118" t="s">
        <v>260</v>
      </c>
      <c r="D271" s="21"/>
      <c r="E271" s="21"/>
      <c r="F271" s="21"/>
      <c r="G271" s="21"/>
      <c r="H271" s="21"/>
      <c r="I271" s="21"/>
    </row>
    <row r="272" spans="1:9" x14ac:dyDescent="0.3">
      <c r="A272" s="134">
        <f>[1]biovolume!C38</f>
        <v>113</v>
      </c>
      <c r="B272" s="94"/>
      <c r="C272" s="119" t="s">
        <v>261</v>
      </c>
      <c r="D272" s="130">
        <f>D271*$A272</f>
        <v>0</v>
      </c>
      <c r="E272" s="130">
        <f t="shared" ref="E272:I272" si="150">E271*$A272</f>
        <v>0</v>
      </c>
      <c r="F272" s="130">
        <f t="shared" si="150"/>
        <v>0</v>
      </c>
      <c r="G272" s="130">
        <f t="shared" si="150"/>
        <v>0</v>
      </c>
      <c r="H272" s="130">
        <f t="shared" si="150"/>
        <v>0</v>
      </c>
      <c r="I272" s="130">
        <f t="shared" si="150"/>
        <v>0</v>
      </c>
    </row>
    <row r="273" spans="1:10" x14ac:dyDescent="0.3">
      <c r="A273" s="134"/>
      <c r="B273" s="94"/>
      <c r="C273" s="119" t="s">
        <v>262</v>
      </c>
      <c r="D273" s="169">
        <f>D272*10^-6</f>
        <v>0</v>
      </c>
      <c r="E273" s="169">
        <f t="shared" ref="E273:I273" si="151">E272*10^-6</f>
        <v>0</v>
      </c>
      <c r="F273" s="169">
        <f t="shared" si="151"/>
        <v>0</v>
      </c>
      <c r="G273" s="169">
        <f t="shared" si="151"/>
        <v>0</v>
      </c>
      <c r="H273" s="169">
        <f t="shared" si="151"/>
        <v>0</v>
      </c>
      <c r="I273" s="169">
        <f t="shared" si="151"/>
        <v>0</v>
      </c>
    </row>
    <row r="274" spans="1:10" x14ac:dyDescent="0.3">
      <c r="A274" s="93"/>
      <c r="C274" s="118" t="s">
        <v>263</v>
      </c>
      <c r="D274" s="21"/>
      <c r="E274" s="21"/>
      <c r="F274" s="21"/>
      <c r="G274" s="21"/>
      <c r="H274" s="21"/>
      <c r="I274" s="21"/>
    </row>
    <row r="275" spans="1:10" x14ac:dyDescent="0.3">
      <c r="A275" s="134">
        <f>[1]biovolume!C39</f>
        <v>226</v>
      </c>
      <c r="B275" s="94"/>
      <c r="C275" s="119" t="s">
        <v>264</v>
      </c>
      <c r="D275" s="130">
        <f>D274*$A275</f>
        <v>0</v>
      </c>
      <c r="E275" s="130">
        <f t="shared" ref="E275:I275" si="152">E274*$A275</f>
        <v>0</v>
      </c>
      <c r="F275" s="130">
        <f t="shared" si="152"/>
        <v>0</v>
      </c>
      <c r="G275" s="130">
        <f t="shared" si="152"/>
        <v>0</v>
      </c>
      <c r="H275" s="130">
        <f t="shared" si="152"/>
        <v>0</v>
      </c>
      <c r="I275" s="130">
        <f t="shared" si="152"/>
        <v>0</v>
      </c>
    </row>
    <row r="276" spans="1:10" x14ac:dyDescent="0.3">
      <c r="A276" s="94"/>
      <c r="B276" s="94"/>
      <c r="C276" s="119" t="s">
        <v>265</v>
      </c>
      <c r="D276" s="169">
        <f>D275*10^-6</f>
        <v>0</v>
      </c>
      <c r="E276" s="169">
        <f t="shared" ref="E276:I276" si="153">E275*10^-6</f>
        <v>0</v>
      </c>
      <c r="F276" s="169">
        <f t="shared" si="153"/>
        <v>0</v>
      </c>
      <c r="G276" s="169">
        <f t="shared" si="153"/>
        <v>0</v>
      </c>
      <c r="H276" s="169">
        <f t="shared" si="153"/>
        <v>0</v>
      </c>
      <c r="I276" s="169">
        <f t="shared" si="153"/>
        <v>0</v>
      </c>
    </row>
    <row r="277" spans="1:10" ht="14.4" thickBot="1" x14ac:dyDescent="0.35">
      <c r="C277" s="170" t="s">
        <v>266</v>
      </c>
      <c r="D277" s="24"/>
      <c r="E277" s="24"/>
      <c r="F277" s="24"/>
      <c r="G277" s="24"/>
      <c r="H277" s="24"/>
      <c r="I277" s="24"/>
    </row>
    <row r="278" spans="1:10" ht="14.4" x14ac:dyDescent="0.3">
      <c r="C278" s="171" t="s">
        <v>151</v>
      </c>
      <c r="D278" s="26">
        <f>D167+D181+D184+D196+D211+D223+D226+D229+D232+D235+D241+D253+D259+D271+D274</f>
        <v>210</v>
      </c>
      <c r="E278" s="26">
        <f t="shared" ref="E278:I278" si="154">E167+E181+E184+E196+E211+E223+E226+E229+E232+E235+E241+E253+E259+E271+E274</f>
        <v>81000</v>
      </c>
      <c r="F278" s="26">
        <f t="shared" si="154"/>
        <v>318000</v>
      </c>
      <c r="G278" s="26">
        <f t="shared" si="154"/>
        <v>112700</v>
      </c>
      <c r="H278" s="26">
        <f t="shared" si="154"/>
        <v>0</v>
      </c>
      <c r="I278" s="26">
        <f t="shared" si="154"/>
        <v>0</v>
      </c>
      <c r="J278" s="46" t="s">
        <v>152</v>
      </c>
    </row>
    <row r="279" spans="1:10" ht="14.4" thickBot="1" x14ac:dyDescent="0.35">
      <c r="C279" s="216" t="s">
        <v>153</v>
      </c>
      <c r="D279" s="217"/>
      <c r="E279" s="218"/>
      <c r="F279" s="217"/>
      <c r="G279" s="218"/>
      <c r="H279" s="217"/>
      <c r="I279" s="217"/>
    </row>
    <row r="280" spans="1:10" ht="14.4" x14ac:dyDescent="0.3">
      <c r="C280" s="152" t="s">
        <v>154</v>
      </c>
      <c r="D280" s="172">
        <f>D169+D178+D187+D190+D193+D199+D202+D205+D208+D214+D217+D220+D238+D244+D247+D250+D256+D262+D265+D268</f>
        <v>290</v>
      </c>
      <c r="E280" s="172">
        <f t="shared" ref="E280:I280" si="155">E169+E178+E187+E190+E193+E199+E202+E205+E208+E214+E217+E220+E238+E244+E247+E250+E256+E262+E265+E268</f>
        <v>17400</v>
      </c>
      <c r="F280" s="172">
        <f t="shared" si="155"/>
        <v>32000</v>
      </c>
      <c r="G280" s="172">
        <f t="shared" si="155"/>
        <v>12000</v>
      </c>
      <c r="H280" s="172">
        <f t="shared" si="155"/>
        <v>0</v>
      </c>
      <c r="I280" s="172">
        <f t="shared" si="155"/>
        <v>0</v>
      </c>
      <c r="J280" s="46" t="s">
        <v>152</v>
      </c>
    </row>
    <row r="281" spans="1:10" ht="14.4" x14ac:dyDescent="0.3">
      <c r="C281" s="154" t="s">
        <v>155</v>
      </c>
      <c r="D281" s="173">
        <f>D278+D280</f>
        <v>500</v>
      </c>
      <c r="E281" s="173">
        <f t="shared" ref="E281:I281" si="156">E278+E280</f>
        <v>98400</v>
      </c>
      <c r="F281" s="173">
        <f t="shared" si="156"/>
        <v>350000</v>
      </c>
      <c r="G281" s="173">
        <f t="shared" si="156"/>
        <v>124700</v>
      </c>
      <c r="H281" s="173">
        <f t="shared" si="156"/>
        <v>0</v>
      </c>
      <c r="I281" s="173">
        <f t="shared" si="156"/>
        <v>0</v>
      </c>
      <c r="J281" s="46" t="s">
        <v>152</v>
      </c>
    </row>
    <row r="282" spans="1:10" x14ac:dyDescent="0.3">
      <c r="C282" s="216" t="s">
        <v>157</v>
      </c>
      <c r="D282" s="217"/>
      <c r="E282" s="218"/>
      <c r="F282" s="217"/>
      <c r="G282" s="218"/>
      <c r="H282" s="217"/>
      <c r="I282" s="217"/>
    </row>
    <row r="283" spans="1:10" ht="14.4" x14ac:dyDescent="0.3">
      <c r="A283" s="46">
        <f>1458.62+A182+A185+A197+A212+A224+A227+A230+A233+A236+A242+A254+A260+A272+A275</f>
        <v>5108.5200000000004</v>
      </c>
      <c r="C283" s="148" t="s">
        <v>159</v>
      </c>
      <c r="D283" s="174">
        <f>D172+D182+D185+D197+D212+D224+D227+D230+D233+D236+D242+D254+D260+D272+D275</f>
        <v>2730</v>
      </c>
      <c r="E283" s="174">
        <f t="shared" ref="E283:I283" si="157">E172+E182+E185+E197+E212+E224+E227+E230+E233+E236+E242+E254+E260+E272+E275</f>
        <v>7341400</v>
      </c>
      <c r="F283" s="174">
        <f t="shared" si="157"/>
        <v>41061000</v>
      </c>
      <c r="G283" s="174">
        <f t="shared" si="157"/>
        <v>7006600</v>
      </c>
      <c r="H283" s="174">
        <f t="shared" si="157"/>
        <v>0</v>
      </c>
      <c r="I283" s="174">
        <f t="shared" si="157"/>
        <v>0</v>
      </c>
      <c r="J283" s="46" t="s">
        <v>152</v>
      </c>
    </row>
    <row r="284" spans="1:10" ht="14.4" x14ac:dyDescent="0.3">
      <c r="C284" s="148" t="s">
        <v>161</v>
      </c>
      <c r="D284" s="222">
        <f>D283*10^-6</f>
        <v>2.7299999999999998E-3</v>
      </c>
      <c r="E284" s="222">
        <f t="shared" ref="E284:I284" si="158">E283*10^-6</f>
        <v>7.3413999999999993</v>
      </c>
      <c r="F284" s="222">
        <f t="shared" si="158"/>
        <v>41.061</v>
      </c>
      <c r="G284" s="222">
        <f t="shared" si="158"/>
        <v>7.0065999999999997</v>
      </c>
      <c r="H284" s="222">
        <f t="shared" si="158"/>
        <v>0</v>
      </c>
      <c r="I284" s="222">
        <f t="shared" si="158"/>
        <v>0</v>
      </c>
      <c r="J284" s="46" t="s">
        <v>152</v>
      </c>
    </row>
    <row r="285" spans="1:10" ht="14.4" x14ac:dyDescent="0.3">
      <c r="A285" s="175">
        <f>A174+D179+D188+D191+D194+D200+D203+D206+D209+D215+D218+D221+D239+D245+D248+D251+D257+D263+D266+D269</f>
        <v>311.10000000000002</v>
      </c>
      <c r="C285" s="159" t="s">
        <v>162</v>
      </c>
      <c r="D285" s="176">
        <f>D174+D179+D188+D191+D194+D200+D203+D206+D209+D215+D218+D221+D239+D245+D248+D251+D257+D263+D266+D269</f>
        <v>2349</v>
      </c>
      <c r="E285" s="176">
        <f t="shared" ref="E285:I285" si="159">E174+E179+E188+E191+E194+E200+E203+E206+E209+E215+E218+E221+E239+E245+E248+E251+E257+E263+E266+E269</f>
        <v>457300</v>
      </c>
      <c r="F285" s="176">
        <f t="shared" si="159"/>
        <v>320000</v>
      </c>
      <c r="G285" s="176">
        <f t="shared" si="159"/>
        <v>120000</v>
      </c>
      <c r="H285" s="176">
        <f t="shared" si="159"/>
        <v>0</v>
      </c>
      <c r="I285" s="176">
        <f t="shared" si="159"/>
        <v>0</v>
      </c>
      <c r="J285" s="46" t="s">
        <v>152</v>
      </c>
    </row>
    <row r="286" spans="1:10" ht="16.8" x14ac:dyDescent="0.3">
      <c r="C286" s="159" t="s">
        <v>163</v>
      </c>
      <c r="D286" s="177">
        <f>D285*10^-6</f>
        <v>2.349E-3</v>
      </c>
      <c r="E286" s="177">
        <f t="shared" ref="E286:I286" si="160">E285*10^-6</f>
        <v>0.45729999999999998</v>
      </c>
      <c r="F286" s="177">
        <f t="shared" si="160"/>
        <v>0.32</v>
      </c>
      <c r="G286" s="177">
        <f t="shared" si="160"/>
        <v>0.12</v>
      </c>
      <c r="H286" s="177">
        <f t="shared" si="160"/>
        <v>0</v>
      </c>
      <c r="I286" s="177">
        <f t="shared" si="160"/>
        <v>0</v>
      </c>
    </row>
    <row r="287" spans="1:10" ht="14.4" x14ac:dyDescent="0.3">
      <c r="C287" s="154" t="s">
        <v>164</v>
      </c>
      <c r="D287" s="173">
        <f>D283+D285</f>
        <v>5079</v>
      </c>
      <c r="E287" s="173">
        <f t="shared" ref="E287:I287" si="161">E283+E285</f>
        <v>7798700</v>
      </c>
      <c r="F287" s="173">
        <f t="shared" si="161"/>
        <v>41381000</v>
      </c>
      <c r="G287" s="173">
        <f t="shared" si="161"/>
        <v>7126600</v>
      </c>
      <c r="H287" s="173">
        <f t="shared" si="161"/>
        <v>0</v>
      </c>
      <c r="I287" s="173">
        <f t="shared" si="161"/>
        <v>0</v>
      </c>
      <c r="J287" s="46" t="s">
        <v>152</v>
      </c>
    </row>
    <row r="288" spans="1:10" ht="17.399999999999999" thickBot="1" x14ac:dyDescent="0.35">
      <c r="C288" s="178" t="s">
        <v>166</v>
      </c>
      <c r="D288" s="179">
        <f>D287*10^-6</f>
        <v>5.0790000000000002E-3</v>
      </c>
      <c r="E288" s="179">
        <f t="shared" ref="E288:I288" si="162">E287*10^-6</f>
        <v>7.7986999999999993</v>
      </c>
      <c r="F288" s="179">
        <f t="shared" si="162"/>
        <v>41.381</v>
      </c>
      <c r="G288" s="179">
        <f t="shared" si="162"/>
        <v>7.1265999999999998</v>
      </c>
      <c r="H288" s="179">
        <f t="shared" si="162"/>
        <v>0</v>
      </c>
      <c r="I288" s="179">
        <f t="shared" si="162"/>
        <v>0</v>
      </c>
      <c r="J288" s="46" t="s">
        <v>152</v>
      </c>
    </row>
    <row r="289" spans="3:9" ht="14.4" thickBot="1" x14ac:dyDescent="0.35">
      <c r="C289" s="245" t="s">
        <v>18</v>
      </c>
      <c r="D289" s="246"/>
      <c r="E289" s="246"/>
      <c r="F289" s="246"/>
      <c r="G289" s="246"/>
      <c r="H289" s="246"/>
      <c r="I289" s="247"/>
    </row>
    <row r="290" spans="3:9" x14ac:dyDescent="0.3">
      <c r="C290" s="182" t="s">
        <v>267</v>
      </c>
      <c r="D290" s="7"/>
      <c r="E290" s="7"/>
      <c r="F290" s="7"/>
      <c r="G290" s="7"/>
      <c r="H290" s="7"/>
      <c r="I290" s="7"/>
    </row>
    <row r="291" spans="3:9" x14ac:dyDescent="0.3">
      <c r="C291" s="181" t="s">
        <v>268</v>
      </c>
      <c r="D291" s="11"/>
      <c r="E291" s="11"/>
      <c r="F291" s="11"/>
      <c r="G291" s="11"/>
      <c r="H291" s="11"/>
      <c r="I291" s="11"/>
    </row>
    <row r="292" spans="3:9" x14ac:dyDescent="0.3">
      <c r="C292" s="132" t="s">
        <v>269</v>
      </c>
      <c r="D292" s="11"/>
      <c r="E292" s="11"/>
      <c r="F292" s="11"/>
      <c r="G292" s="11"/>
      <c r="H292" s="11"/>
      <c r="I292" s="11"/>
    </row>
    <row r="293" spans="3:9" x14ac:dyDescent="0.3">
      <c r="C293" s="182" t="s">
        <v>270</v>
      </c>
      <c r="D293" s="11"/>
      <c r="E293" s="11"/>
      <c r="F293" s="11"/>
      <c r="G293" s="11"/>
      <c r="H293" s="11"/>
      <c r="I293" s="11"/>
    </row>
    <row r="294" spans="3:9" x14ac:dyDescent="0.3">
      <c r="C294" s="132" t="s">
        <v>271</v>
      </c>
      <c r="D294" s="11"/>
      <c r="E294" s="11"/>
      <c r="F294" s="11"/>
      <c r="G294" s="11"/>
      <c r="H294" s="11"/>
      <c r="I294" s="11"/>
    </row>
    <row r="295" spans="3:9" x14ac:dyDescent="0.3">
      <c r="C295" s="132" t="s">
        <v>272</v>
      </c>
      <c r="D295" s="11"/>
      <c r="E295" s="11"/>
      <c r="F295" s="11"/>
      <c r="G295" s="11"/>
      <c r="H295" s="11"/>
      <c r="I295" s="11"/>
    </row>
    <row r="296" spans="3:9" x14ac:dyDescent="0.3">
      <c r="C296" s="132" t="s">
        <v>273</v>
      </c>
      <c r="D296" s="11"/>
      <c r="E296" s="11"/>
      <c r="F296" s="11"/>
      <c r="G296" s="11"/>
      <c r="H296" s="11"/>
      <c r="I296" s="11"/>
    </row>
    <row r="297" spans="3:9" x14ac:dyDescent="0.3">
      <c r="C297" s="132" t="s">
        <v>274</v>
      </c>
      <c r="D297" s="11"/>
      <c r="E297" s="11"/>
      <c r="F297" s="11"/>
      <c r="G297" s="11"/>
      <c r="H297" s="11"/>
      <c r="I297" s="11"/>
    </row>
    <row r="298" spans="3:9" x14ac:dyDescent="0.3">
      <c r="C298" s="104" t="s">
        <v>275</v>
      </c>
      <c r="D298" s="11"/>
      <c r="E298" s="11"/>
      <c r="F298" s="11"/>
      <c r="G298" s="11"/>
      <c r="H298" s="11"/>
      <c r="I298" s="11"/>
    </row>
    <row r="299" spans="3:9" x14ac:dyDescent="0.3">
      <c r="C299" s="104" t="s">
        <v>276</v>
      </c>
      <c r="D299" s="11">
        <v>480</v>
      </c>
      <c r="E299" s="11">
        <v>1800</v>
      </c>
      <c r="F299" s="11"/>
      <c r="G299" s="11"/>
      <c r="H299" s="11"/>
      <c r="I299" s="11"/>
    </row>
    <row r="300" spans="3:9" x14ac:dyDescent="0.3">
      <c r="C300" s="104" t="s">
        <v>277</v>
      </c>
      <c r="D300" s="11"/>
      <c r="E300" s="11"/>
      <c r="F300" s="11"/>
      <c r="G300" s="11"/>
      <c r="H300" s="11"/>
      <c r="I300" s="11"/>
    </row>
    <row r="301" spans="3:9" x14ac:dyDescent="0.3">
      <c r="C301" s="104" t="s">
        <v>278</v>
      </c>
      <c r="D301" s="11">
        <v>510</v>
      </c>
      <c r="E301" s="11"/>
      <c r="F301" s="11"/>
      <c r="G301" s="11"/>
      <c r="H301" s="11"/>
      <c r="I301" s="11"/>
    </row>
    <row r="302" spans="3:9" x14ac:dyDescent="0.3">
      <c r="C302" s="104" t="s">
        <v>279</v>
      </c>
      <c r="D302" s="11"/>
      <c r="E302" s="11"/>
      <c r="F302" s="11"/>
      <c r="G302" s="11"/>
      <c r="H302" s="11"/>
      <c r="I302" s="11"/>
    </row>
    <row r="303" spans="3:9" x14ac:dyDescent="0.3">
      <c r="C303" s="104" t="s">
        <v>280</v>
      </c>
      <c r="D303" s="11"/>
      <c r="E303" s="11"/>
      <c r="F303" s="11"/>
      <c r="G303" s="11"/>
      <c r="H303" s="11"/>
      <c r="I303" s="11"/>
    </row>
    <row r="304" spans="3:9" x14ac:dyDescent="0.3">
      <c r="C304" s="104" t="s">
        <v>281</v>
      </c>
      <c r="D304" s="11"/>
      <c r="E304" s="11"/>
      <c r="F304" s="11"/>
      <c r="G304" s="11"/>
      <c r="H304" s="11"/>
      <c r="I304" s="11"/>
    </row>
    <row r="305" spans="3:9" x14ac:dyDescent="0.3">
      <c r="C305" s="104" t="s">
        <v>282</v>
      </c>
      <c r="D305" s="11"/>
      <c r="E305" s="11"/>
      <c r="F305" s="11"/>
      <c r="G305" s="11"/>
      <c r="H305" s="11"/>
      <c r="I305" s="11"/>
    </row>
    <row r="306" spans="3:9" x14ac:dyDescent="0.3">
      <c r="C306" s="104" t="s">
        <v>283</v>
      </c>
      <c r="D306" s="11"/>
      <c r="E306" s="11"/>
      <c r="F306" s="11"/>
      <c r="G306" s="11"/>
      <c r="H306" s="11"/>
      <c r="I306" s="11"/>
    </row>
    <row r="307" spans="3:9" x14ac:dyDescent="0.3">
      <c r="C307" s="104" t="s">
        <v>284</v>
      </c>
      <c r="D307" s="11"/>
      <c r="E307" s="11"/>
      <c r="F307" s="11"/>
      <c r="G307" s="11"/>
      <c r="H307" s="11"/>
      <c r="I307" s="11"/>
    </row>
    <row r="308" spans="3:9" x14ac:dyDescent="0.3">
      <c r="C308" s="104" t="s">
        <v>285</v>
      </c>
      <c r="D308" s="11"/>
      <c r="E308" s="11"/>
      <c r="F308" s="11"/>
      <c r="G308" s="11"/>
      <c r="H308" s="11"/>
      <c r="I308" s="11"/>
    </row>
    <row r="309" spans="3:9" x14ac:dyDescent="0.3">
      <c r="C309" s="104" t="s">
        <v>286</v>
      </c>
      <c r="D309" s="11"/>
      <c r="E309" s="11"/>
      <c r="F309" s="11"/>
      <c r="G309" s="11"/>
      <c r="H309" s="11"/>
      <c r="I309" s="11"/>
    </row>
    <row r="310" spans="3:9" x14ac:dyDescent="0.3">
      <c r="C310" s="104" t="s">
        <v>287</v>
      </c>
      <c r="D310" s="11"/>
      <c r="E310" s="11"/>
      <c r="F310" s="11"/>
      <c r="G310" s="11"/>
      <c r="H310" s="11"/>
      <c r="I310" s="11"/>
    </row>
    <row r="311" spans="3:9" x14ac:dyDescent="0.3">
      <c r="C311" s="104" t="s">
        <v>288</v>
      </c>
      <c r="D311" s="11"/>
      <c r="E311" s="11"/>
      <c r="F311" s="11"/>
      <c r="G311" s="11"/>
      <c r="H311" s="11"/>
      <c r="I311" s="11"/>
    </row>
    <row r="312" spans="3:9" x14ac:dyDescent="0.3">
      <c r="C312" s="104" t="s">
        <v>289</v>
      </c>
      <c r="D312" s="11"/>
      <c r="E312" s="11"/>
      <c r="F312" s="11"/>
      <c r="G312" s="11"/>
      <c r="H312" s="11"/>
      <c r="I312" s="11"/>
    </row>
    <row r="313" spans="3:9" x14ac:dyDescent="0.3">
      <c r="C313" s="104" t="s">
        <v>290</v>
      </c>
      <c r="D313" s="11"/>
      <c r="E313" s="11"/>
      <c r="F313" s="11"/>
      <c r="G313" s="11"/>
      <c r="H313" s="11"/>
      <c r="I313" s="11"/>
    </row>
    <row r="314" spans="3:9" x14ac:dyDescent="0.3">
      <c r="C314" s="104" t="s">
        <v>291</v>
      </c>
      <c r="D314" s="11"/>
      <c r="E314" s="11"/>
      <c r="F314" s="11"/>
      <c r="G314" s="11"/>
      <c r="H314" s="11"/>
      <c r="I314" s="11"/>
    </row>
    <row r="315" spans="3:9" x14ac:dyDescent="0.3">
      <c r="C315" s="104" t="s">
        <v>292</v>
      </c>
      <c r="D315" s="11"/>
      <c r="E315" s="11">
        <v>80</v>
      </c>
      <c r="F315" s="11">
        <v>40</v>
      </c>
      <c r="G315" s="11"/>
      <c r="H315" s="11"/>
      <c r="I315" s="11"/>
    </row>
    <row r="316" spans="3:9" x14ac:dyDescent="0.3">
      <c r="C316" s="104" t="s">
        <v>293</v>
      </c>
      <c r="D316" s="11"/>
      <c r="E316" s="11"/>
      <c r="F316" s="11"/>
      <c r="G316" s="11"/>
      <c r="H316" s="11"/>
      <c r="I316" s="11"/>
    </row>
    <row r="317" spans="3:9" x14ac:dyDescent="0.3">
      <c r="C317" s="104" t="s">
        <v>294</v>
      </c>
      <c r="D317" s="11"/>
      <c r="E317" s="11"/>
      <c r="F317" s="11"/>
      <c r="G317" s="11"/>
      <c r="H317" s="11"/>
      <c r="I317" s="11"/>
    </row>
    <row r="318" spans="3:9" x14ac:dyDescent="0.3">
      <c r="C318" s="104" t="s">
        <v>295</v>
      </c>
      <c r="D318" s="11"/>
      <c r="E318" s="11"/>
      <c r="F318" s="11"/>
      <c r="G318" s="11"/>
      <c r="H318" s="11"/>
      <c r="I318" s="11"/>
    </row>
    <row r="319" spans="3:9" x14ac:dyDescent="0.3">
      <c r="C319" s="104" t="s">
        <v>296</v>
      </c>
      <c r="D319" s="11"/>
      <c r="E319" s="11"/>
      <c r="F319" s="11"/>
      <c r="G319" s="11"/>
      <c r="H319" s="11"/>
      <c r="I319" s="11"/>
    </row>
    <row r="320" spans="3:9" x14ac:dyDescent="0.3">
      <c r="C320" s="104" t="s">
        <v>297</v>
      </c>
      <c r="D320" s="11"/>
      <c r="E320" s="11"/>
      <c r="F320" s="11">
        <v>120</v>
      </c>
      <c r="G320" s="11">
        <v>530</v>
      </c>
      <c r="H320" s="11"/>
      <c r="I320" s="11"/>
    </row>
    <row r="321" spans="3:9" x14ac:dyDescent="0.3">
      <c r="C321" s="104" t="s">
        <v>298</v>
      </c>
      <c r="D321" s="11"/>
      <c r="E321" s="11"/>
      <c r="F321" s="11"/>
      <c r="G321" s="11"/>
      <c r="H321" s="11"/>
      <c r="I321" s="11"/>
    </row>
    <row r="322" spans="3:9" x14ac:dyDescent="0.3">
      <c r="C322" s="104" t="s">
        <v>299</v>
      </c>
      <c r="D322" s="11"/>
      <c r="E322" s="11"/>
      <c r="F322" s="11"/>
      <c r="G322" s="11"/>
      <c r="H322" s="11"/>
      <c r="I322" s="11"/>
    </row>
    <row r="323" spans="3:9" x14ac:dyDescent="0.3">
      <c r="C323" s="104" t="s">
        <v>300</v>
      </c>
      <c r="D323" s="11">
        <v>140</v>
      </c>
      <c r="E323" s="11">
        <v>2100</v>
      </c>
      <c r="F323" s="11"/>
      <c r="G323" s="11"/>
      <c r="H323" s="11"/>
      <c r="I323" s="11"/>
    </row>
    <row r="324" spans="3:9" x14ac:dyDescent="0.3">
      <c r="C324" s="104" t="s">
        <v>301</v>
      </c>
      <c r="D324" s="11"/>
      <c r="E324" s="11"/>
      <c r="F324" s="11"/>
      <c r="G324" s="11"/>
      <c r="H324" s="11"/>
      <c r="I324" s="11"/>
    </row>
    <row r="325" spans="3:9" x14ac:dyDescent="0.3">
      <c r="C325" s="104" t="s">
        <v>302</v>
      </c>
      <c r="D325" s="11"/>
      <c r="E325" s="11"/>
      <c r="F325" s="11"/>
      <c r="G325" s="11"/>
      <c r="H325" s="11"/>
      <c r="I325" s="11"/>
    </row>
    <row r="326" spans="3:9" x14ac:dyDescent="0.3">
      <c r="C326" s="104" t="s">
        <v>303</v>
      </c>
      <c r="D326" s="11">
        <v>1800</v>
      </c>
      <c r="E326" s="11">
        <v>1900</v>
      </c>
      <c r="F326" s="11"/>
      <c r="G326" s="11"/>
      <c r="H326" s="11"/>
      <c r="I326" s="11"/>
    </row>
    <row r="327" spans="3:9" x14ac:dyDescent="0.3">
      <c r="C327" s="104" t="s">
        <v>304</v>
      </c>
      <c r="D327" s="11"/>
      <c r="E327" s="11"/>
      <c r="F327" s="11"/>
      <c r="G327" s="11"/>
      <c r="H327" s="11"/>
      <c r="I327" s="11"/>
    </row>
    <row r="328" spans="3:9" x14ac:dyDescent="0.3">
      <c r="C328" s="104" t="s">
        <v>305</v>
      </c>
      <c r="D328" s="11"/>
      <c r="E328" s="11"/>
      <c r="F328" s="11"/>
      <c r="G328" s="11"/>
      <c r="H328" s="11"/>
      <c r="I328" s="11"/>
    </row>
    <row r="329" spans="3:9" x14ac:dyDescent="0.3">
      <c r="C329" s="104" t="s">
        <v>306</v>
      </c>
      <c r="D329" s="11"/>
      <c r="E329" s="11"/>
      <c r="F329" s="11"/>
      <c r="G329" s="11"/>
      <c r="H329" s="11"/>
      <c r="I329" s="11"/>
    </row>
    <row r="330" spans="3:9" x14ac:dyDescent="0.3">
      <c r="C330" s="104" t="s">
        <v>307</v>
      </c>
      <c r="D330" s="11"/>
      <c r="E330" s="11"/>
      <c r="F330" s="11"/>
      <c r="G330" s="11"/>
      <c r="H330" s="11"/>
      <c r="I330" s="11"/>
    </row>
    <row r="331" spans="3:9" x14ac:dyDescent="0.3">
      <c r="C331" s="104" t="s">
        <v>308</v>
      </c>
      <c r="D331" s="11"/>
      <c r="E331" s="11"/>
      <c r="F331" s="11"/>
      <c r="G331" s="11"/>
      <c r="H331" s="11"/>
      <c r="I331" s="11"/>
    </row>
    <row r="332" spans="3:9" x14ac:dyDescent="0.3">
      <c r="C332" s="104" t="s">
        <v>309</v>
      </c>
      <c r="D332" s="11"/>
      <c r="E332" s="11"/>
      <c r="F332" s="11"/>
      <c r="G332" s="11"/>
      <c r="H332" s="11"/>
      <c r="I332" s="11"/>
    </row>
    <row r="333" spans="3:9" x14ac:dyDescent="0.3">
      <c r="C333" s="104" t="s">
        <v>310</v>
      </c>
      <c r="D333" s="23">
        <v>580</v>
      </c>
      <c r="E333" s="18">
        <v>4300</v>
      </c>
      <c r="F333" s="18">
        <v>160</v>
      </c>
      <c r="G333" s="18"/>
      <c r="H333" s="18"/>
      <c r="I333" s="18"/>
    </row>
    <row r="334" spans="3:9" x14ac:dyDescent="0.3">
      <c r="C334" s="104" t="s">
        <v>311</v>
      </c>
      <c r="D334" s="23"/>
      <c r="E334" s="23"/>
      <c r="F334" s="23"/>
      <c r="G334" s="23"/>
      <c r="H334" s="23"/>
      <c r="I334" s="23"/>
    </row>
    <row r="335" spans="3:9" x14ac:dyDescent="0.3">
      <c r="C335" s="104" t="s">
        <v>312</v>
      </c>
      <c r="D335" s="27"/>
      <c r="E335" s="27"/>
      <c r="F335" s="27"/>
      <c r="G335" s="27"/>
      <c r="H335" s="27"/>
      <c r="I335" s="27"/>
    </row>
    <row r="336" spans="3:9" x14ac:dyDescent="0.3">
      <c r="C336" s="104" t="s">
        <v>313</v>
      </c>
      <c r="D336" s="23"/>
      <c r="E336" s="23"/>
      <c r="F336" s="23"/>
      <c r="G336" s="23"/>
      <c r="H336" s="23"/>
      <c r="I336" s="23"/>
    </row>
    <row r="337" spans="3:9" x14ac:dyDescent="0.3">
      <c r="C337" s="104" t="s">
        <v>314</v>
      </c>
      <c r="D337" s="23"/>
      <c r="E337" s="23"/>
      <c r="F337" s="23"/>
      <c r="G337" s="23"/>
      <c r="H337" s="23"/>
      <c r="I337" s="23"/>
    </row>
    <row r="338" spans="3:9" x14ac:dyDescent="0.3">
      <c r="C338" s="104" t="s">
        <v>315</v>
      </c>
      <c r="D338" s="23">
        <v>60</v>
      </c>
      <c r="E338" s="23"/>
      <c r="F338" s="23"/>
      <c r="G338" s="23"/>
      <c r="H338" s="23"/>
      <c r="I338" s="23"/>
    </row>
    <row r="339" spans="3:9" x14ac:dyDescent="0.3">
      <c r="C339" s="104" t="s">
        <v>316</v>
      </c>
      <c r="D339" s="23"/>
      <c r="E339" s="23"/>
      <c r="F339" s="23"/>
      <c r="G339" s="23"/>
      <c r="H339" s="23"/>
      <c r="I339" s="23"/>
    </row>
    <row r="340" spans="3:9" x14ac:dyDescent="0.3">
      <c r="C340" s="104" t="s">
        <v>317</v>
      </c>
      <c r="D340" s="23"/>
      <c r="E340" s="23"/>
      <c r="F340" s="23"/>
      <c r="G340" s="23"/>
      <c r="H340" s="23"/>
      <c r="I340" s="23"/>
    </row>
    <row r="341" spans="3:9" x14ac:dyDescent="0.3">
      <c r="C341" s="104" t="s">
        <v>318</v>
      </c>
      <c r="D341" s="23"/>
      <c r="E341" s="23"/>
      <c r="F341" s="23"/>
      <c r="G341" s="23"/>
      <c r="H341" s="23"/>
      <c r="I341" s="23"/>
    </row>
    <row r="342" spans="3:9" x14ac:dyDescent="0.3">
      <c r="C342" s="104" t="s">
        <v>319</v>
      </c>
      <c r="D342" s="23"/>
      <c r="E342" s="23"/>
      <c r="F342" s="23"/>
      <c r="G342" s="23"/>
      <c r="H342" s="23"/>
      <c r="I342" s="23"/>
    </row>
    <row r="343" spans="3:9" x14ac:dyDescent="0.3">
      <c r="C343" s="104" t="s">
        <v>320</v>
      </c>
      <c r="D343" s="10"/>
      <c r="E343" s="10"/>
      <c r="F343" s="10"/>
      <c r="G343" s="10"/>
      <c r="H343" s="10"/>
      <c r="I343" s="10"/>
    </row>
    <row r="344" spans="3:9" ht="14.4" thickBot="1" x14ac:dyDescent="0.35">
      <c r="C344" s="183" t="s">
        <v>150</v>
      </c>
      <c r="D344" s="28">
        <v>90</v>
      </c>
      <c r="E344" s="28">
        <v>4000</v>
      </c>
      <c r="F344" s="28">
        <v>1000</v>
      </c>
      <c r="G344" s="28">
        <v>47000</v>
      </c>
      <c r="H344" s="28"/>
      <c r="I344" s="28"/>
    </row>
    <row r="345" spans="3:9" ht="14.4" thickBot="1" x14ac:dyDescent="0.35">
      <c r="C345" s="245" t="s">
        <v>19</v>
      </c>
      <c r="D345" s="246"/>
      <c r="E345" s="246"/>
      <c r="F345" s="246"/>
      <c r="G345" s="246"/>
      <c r="H345" s="246"/>
      <c r="I345" s="247"/>
    </row>
    <row r="346" spans="3:9" x14ac:dyDescent="0.3">
      <c r="C346" s="92" t="s">
        <v>321</v>
      </c>
      <c r="D346" s="29"/>
      <c r="E346" s="29"/>
      <c r="F346" s="29"/>
      <c r="G346" s="29">
        <v>270</v>
      </c>
      <c r="H346" s="29"/>
      <c r="I346" s="29"/>
    </row>
    <row r="347" spans="3:9" x14ac:dyDescent="0.3">
      <c r="C347" s="104" t="s">
        <v>322</v>
      </c>
      <c r="D347" s="23"/>
      <c r="E347" s="23"/>
      <c r="F347" s="23"/>
      <c r="G347" s="23"/>
      <c r="H347" s="23"/>
      <c r="I347" s="23"/>
    </row>
    <row r="348" spans="3:9" x14ac:dyDescent="0.3">
      <c r="C348" s="104" t="s">
        <v>323</v>
      </c>
      <c r="D348" s="23"/>
      <c r="E348" s="23"/>
      <c r="F348" s="23"/>
      <c r="G348" s="23"/>
      <c r="H348" s="23"/>
      <c r="I348" s="23"/>
    </row>
    <row r="349" spans="3:9" x14ac:dyDescent="0.3">
      <c r="C349" s="104" t="s">
        <v>324</v>
      </c>
      <c r="D349" s="23"/>
      <c r="E349" s="23"/>
      <c r="F349" s="23"/>
      <c r="G349" s="23"/>
      <c r="H349" s="23"/>
      <c r="I349" s="23"/>
    </row>
    <row r="350" spans="3:9" x14ac:dyDescent="0.3">
      <c r="C350" s="104" t="s">
        <v>325</v>
      </c>
      <c r="D350" s="23"/>
      <c r="E350" s="23"/>
      <c r="F350" s="23"/>
      <c r="G350" s="23"/>
      <c r="H350" s="23"/>
      <c r="I350" s="23"/>
    </row>
    <row r="351" spans="3:9" x14ac:dyDescent="0.3">
      <c r="C351" s="104" t="s">
        <v>326</v>
      </c>
      <c r="D351" s="10"/>
      <c r="E351" s="10"/>
      <c r="F351" s="10"/>
      <c r="G351" s="10"/>
      <c r="H351" s="10"/>
      <c r="I351" s="10"/>
    </row>
    <row r="352" spans="3:9" x14ac:dyDescent="0.3">
      <c r="C352" s="104" t="s">
        <v>327</v>
      </c>
      <c r="D352" s="10"/>
      <c r="E352" s="10">
        <v>120</v>
      </c>
      <c r="F352" s="10"/>
      <c r="G352" s="10">
        <v>800</v>
      </c>
      <c r="H352" s="10"/>
      <c r="I352" s="10"/>
    </row>
    <row r="353" spans="3:9" x14ac:dyDescent="0.3">
      <c r="C353" s="104" t="s">
        <v>328</v>
      </c>
      <c r="D353" s="10">
        <v>12</v>
      </c>
      <c r="E353" s="10"/>
      <c r="F353" s="10">
        <v>200</v>
      </c>
      <c r="G353" s="10"/>
      <c r="H353" s="10"/>
      <c r="I353" s="10"/>
    </row>
    <row r="354" spans="3:9" x14ac:dyDescent="0.3">
      <c r="C354" s="104" t="s">
        <v>329</v>
      </c>
      <c r="D354" s="10"/>
      <c r="E354" s="10"/>
      <c r="F354" s="10"/>
      <c r="G354" s="10"/>
      <c r="H354" s="10"/>
      <c r="I354" s="10"/>
    </row>
    <row r="355" spans="3:9" ht="14.4" thickBot="1" x14ac:dyDescent="0.35">
      <c r="C355" s="184" t="s">
        <v>150</v>
      </c>
      <c r="D355" s="3"/>
      <c r="E355" s="3"/>
      <c r="F355" s="3"/>
      <c r="G355" s="3"/>
      <c r="H355" s="3"/>
      <c r="I355" s="3"/>
    </row>
    <row r="356" spans="3:9" ht="14.4" thickBot="1" x14ac:dyDescent="0.35">
      <c r="C356" s="245" t="s">
        <v>330</v>
      </c>
      <c r="D356" s="246"/>
      <c r="E356" s="246"/>
      <c r="F356" s="246"/>
      <c r="G356" s="246"/>
      <c r="H356" s="246"/>
      <c r="I356" s="247"/>
    </row>
    <row r="357" spans="3:9" x14ac:dyDescent="0.3">
      <c r="C357" s="182" t="s">
        <v>331</v>
      </c>
      <c r="D357" s="6"/>
      <c r="E357" s="6"/>
      <c r="F357" s="6"/>
      <c r="G357" s="6"/>
      <c r="H357" s="6"/>
      <c r="I357" s="6"/>
    </row>
    <row r="358" spans="3:9" x14ac:dyDescent="0.3">
      <c r="C358" s="181" t="s">
        <v>332</v>
      </c>
      <c r="D358" s="10">
        <v>340</v>
      </c>
      <c r="E358" s="10">
        <v>2100</v>
      </c>
      <c r="F358" s="10">
        <v>400</v>
      </c>
      <c r="G358" s="10">
        <v>4300</v>
      </c>
      <c r="H358" s="10"/>
      <c r="I358" s="10"/>
    </row>
    <row r="359" spans="3:9" x14ac:dyDescent="0.3">
      <c r="C359" s="181" t="s">
        <v>333</v>
      </c>
      <c r="D359" s="10"/>
      <c r="E359" s="10"/>
      <c r="F359" s="10"/>
      <c r="G359" s="10"/>
      <c r="H359" s="10"/>
      <c r="I359" s="10"/>
    </row>
    <row r="360" spans="3:9" x14ac:dyDescent="0.3">
      <c r="C360" s="181" t="s">
        <v>334</v>
      </c>
      <c r="D360" s="10"/>
      <c r="E360" s="10"/>
      <c r="F360" s="10"/>
      <c r="G360" s="10"/>
      <c r="H360" s="10"/>
      <c r="I360" s="10"/>
    </row>
    <row r="361" spans="3:9" x14ac:dyDescent="0.3">
      <c r="C361" s="181" t="s">
        <v>335</v>
      </c>
      <c r="D361" s="10"/>
      <c r="E361" s="10"/>
      <c r="F361" s="10"/>
      <c r="G361" s="10"/>
      <c r="H361" s="10"/>
      <c r="I361" s="10"/>
    </row>
    <row r="362" spans="3:9" x14ac:dyDescent="0.3">
      <c r="C362" s="104" t="s">
        <v>336</v>
      </c>
      <c r="D362" s="10"/>
      <c r="E362" s="10"/>
      <c r="F362" s="10"/>
      <c r="G362" s="10"/>
      <c r="H362" s="10"/>
      <c r="I362" s="10"/>
    </row>
    <row r="363" spans="3:9" x14ac:dyDescent="0.3">
      <c r="C363" s="104" t="s">
        <v>337</v>
      </c>
      <c r="D363" s="10">
        <v>20</v>
      </c>
      <c r="E363" s="10"/>
      <c r="F363" s="10"/>
      <c r="G363" s="10"/>
      <c r="H363" s="10"/>
      <c r="I363" s="10"/>
    </row>
    <row r="364" spans="3:9" x14ac:dyDescent="0.3">
      <c r="C364" s="185" t="s">
        <v>338</v>
      </c>
      <c r="D364" s="10"/>
      <c r="E364" s="10">
        <v>120</v>
      </c>
      <c r="F364" s="10">
        <v>240</v>
      </c>
      <c r="G364" s="10"/>
      <c r="H364" s="10"/>
      <c r="I364" s="10"/>
    </row>
    <row r="365" spans="3:9" x14ac:dyDescent="0.3">
      <c r="C365" s="104" t="s">
        <v>339</v>
      </c>
      <c r="D365" s="10"/>
      <c r="E365" s="10"/>
      <c r="F365" s="10"/>
      <c r="G365" s="10"/>
      <c r="H365" s="10"/>
      <c r="I365" s="10"/>
    </row>
    <row r="366" spans="3:9" x14ac:dyDescent="0.3">
      <c r="C366" s="104" t="s">
        <v>340</v>
      </c>
      <c r="D366" s="10"/>
      <c r="E366" s="10"/>
      <c r="F366" s="10"/>
      <c r="G366" s="10"/>
      <c r="H366" s="10"/>
      <c r="I366" s="10"/>
    </row>
    <row r="367" spans="3:9" x14ac:dyDescent="0.3">
      <c r="C367" s="104" t="s">
        <v>341</v>
      </c>
      <c r="D367" s="10"/>
      <c r="E367" s="10"/>
      <c r="F367" s="10"/>
      <c r="G367" s="10"/>
      <c r="H367" s="10"/>
      <c r="I367" s="10"/>
    </row>
    <row r="368" spans="3:9" x14ac:dyDescent="0.3">
      <c r="C368" s="104" t="s">
        <v>342</v>
      </c>
      <c r="D368" s="10"/>
      <c r="E368" s="10"/>
      <c r="F368" s="10"/>
      <c r="G368" s="10"/>
      <c r="H368" s="10"/>
      <c r="I368" s="10"/>
    </row>
    <row r="369" spans="3:9" x14ac:dyDescent="0.3">
      <c r="C369" s="104" t="s">
        <v>343</v>
      </c>
      <c r="D369" s="10"/>
      <c r="E369" s="10"/>
      <c r="F369" s="10"/>
      <c r="G369" s="10"/>
      <c r="H369" s="10"/>
      <c r="I369" s="10"/>
    </row>
    <row r="370" spans="3:9" x14ac:dyDescent="0.3">
      <c r="C370" s="104" t="s">
        <v>344</v>
      </c>
      <c r="D370" s="23"/>
      <c r="E370" s="23"/>
      <c r="F370" s="23"/>
      <c r="G370" s="23"/>
      <c r="H370" s="23"/>
      <c r="I370" s="23"/>
    </row>
    <row r="371" spans="3:9" x14ac:dyDescent="0.3">
      <c r="C371" s="104" t="s">
        <v>345</v>
      </c>
      <c r="D371" s="30"/>
      <c r="E371" s="30"/>
      <c r="F371" s="30"/>
      <c r="G371" s="30"/>
      <c r="H371" s="30"/>
      <c r="I371" s="30"/>
    </row>
    <row r="372" spans="3:9" x14ac:dyDescent="0.3">
      <c r="C372" s="104" t="s">
        <v>346</v>
      </c>
      <c r="D372" s="30"/>
      <c r="E372" s="30"/>
      <c r="F372" s="30"/>
      <c r="G372" s="30"/>
      <c r="H372" s="30"/>
      <c r="I372" s="30"/>
    </row>
    <row r="373" spans="3:9" x14ac:dyDescent="0.3">
      <c r="C373" s="104" t="s">
        <v>347</v>
      </c>
      <c r="D373" s="30"/>
      <c r="E373" s="30"/>
      <c r="F373" s="30"/>
      <c r="G373" s="30"/>
      <c r="H373" s="30"/>
      <c r="I373" s="30"/>
    </row>
    <row r="374" spans="3:9" x14ac:dyDescent="0.3">
      <c r="C374" s="104" t="s">
        <v>348</v>
      </c>
      <c r="D374" s="23"/>
      <c r="E374" s="23"/>
      <c r="F374" s="23"/>
      <c r="G374" s="23"/>
      <c r="H374" s="23"/>
      <c r="I374" s="23"/>
    </row>
    <row r="375" spans="3:9" x14ac:dyDescent="0.3">
      <c r="C375" s="104" t="s">
        <v>349</v>
      </c>
      <c r="D375" s="23">
        <v>210</v>
      </c>
      <c r="E375" s="23">
        <v>680</v>
      </c>
      <c r="F375" s="23">
        <v>38000</v>
      </c>
      <c r="G375" s="23"/>
      <c r="H375" s="23"/>
      <c r="I375" s="23"/>
    </row>
    <row r="376" spans="3:9" x14ac:dyDescent="0.3">
      <c r="C376" s="104" t="s">
        <v>350</v>
      </c>
      <c r="D376" s="23"/>
      <c r="E376" s="23"/>
      <c r="F376" s="23"/>
      <c r="G376" s="23"/>
      <c r="H376" s="23"/>
      <c r="I376" s="23"/>
    </row>
    <row r="377" spans="3:9" x14ac:dyDescent="0.3">
      <c r="C377" s="181" t="s">
        <v>351</v>
      </c>
      <c r="D377" s="23"/>
      <c r="E377" s="23"/>
      <c r="F377" s="23"/>
      <c r="G377" s="23"/>
      <c r="H377" s="23"/>
      <c r="I377" s="23"/>
    </row>
    <row r="378" spans="3:9" x14ac:dyDescent="0.3">
      <c r="C378" s="181" t="s">
        <v>352</v>
      </c>
      <c r="D378" s="27"/>
      <c r="E378" s="27"/>
      <c r="F378" s="27"/>
      <c r="G378" s="27"/>
      <c r="H378" s="27"/>
      <c r="I378" s="27"/>
    </row>
    <row r="379" spans="3:9" x14ac:dyDescent="0.3">
      <c r="C379" s="104" t="s">
        <v>353</v>
      </c>
      <c r="D379" s="23"/>
      <c r="E379" s="23"/>
      <c r="F379" s="23"/>
      <c r="G379" s="23"/>
      <c r="H379" s="23"/>
      <c r="I379" s="23"/>
    </row>
    <row r="380" spans="3:9" x14ac:dyDescent="0.3">
      <c r="C380" s="104" t="s">
        <v>354</v>
      </c>
      <c r="D380" s="23">
        <v>70</v>
      </c>
      <c r="E380" s="23"/>
      <c r="F380" s="23"/>
      <c r="G380" s="23"/>
      <c r="H380" s="23"/>
      <c r="I380" s="23"/>
    </row>
    <row r="381" spans="3:9" x14ac:dyDescent="0.3">
      <c r="C381" s="104" t="s">
        <v>355</v>
      </c>
      <c r="D381" s="23"/>
      <c r="E381" s="23"/>
      <c r="F381" s="23"/>
      <c r="G381" s="23"/>
      <c r="H381" s="23"/>
      <c r="I381" s="23"/>
    </row>
    <row r="382" spans="3:9" x14ac:dyDescent="0.3">
      <c r="C382" s="104" t="s">
        <v>356</v>
      </c>
      <c r="D382" s="23"/>
      <c r="E382" s="23"/>
      <c r="F382" s="23"/>
      <c r="G382" s="23"/>
      <c r="H382" s="23"/>
      <c r="I382" s="23"/>
    </row>
    <row r="383" spans="3:9" x14ac:dyDescent="0.3">
      <c r="C383" s="104" t="s">
        <v>357</v>
      </c>
      <c r="D383" s="23"/>
      <c r="E383" s="23"/>
      <c r="F383" s="23"/>
      <c r="G383" s="23"/>
      <c r="H383" s="23"/>
      <c r="I383" s="23"/>
    </row>
    <row r="384" spans="3:9" x14ac:dyDescent="0.3">
      <c r="C384" s="104" t="s">
        <v>358</v>
      </c>
      <c r="D384" s="23"/>
      <c r="E384" s="23"/>
      <c r="F384" s="23"/>
      <c r="G384" s="23"/>
      <c r="H384" s="23"/>
      <c r="I384" s="23"/>
    </row>
    <row r="385" spans="3:9" x14ac:dyDescent="0.3">
      <c r="C385" s="118" t="s">
        <v>359</v>
      </c>
      <c r="D385" s="27"/>
      <c r="E385" s="27"/>
      <c r="F385" s="27"/>
      <c r="G385" s="27"/>
      <c r="H385" s="27"/>
      <c r="I385" s="27"/>
    </row>
    <row r="386" spans="3:9" x14ac:dyDescent="0.3">
      <c r="C386" s="118" t="s">
        <v>360</v>
      </c>
      <c r="D386" s="23"/>
      <c r="E386" s="23"/>
      <c r="F386" s="23"/>
      <c r="G386" s="23"/>
      <c r="H386" s="23"/>
      <c r="I386" s="23"/>
    </row>
    <row r="387" spans="3:9" ht="14.4" thickBot="1" x14ac:dyDescent="0.35">
      <c r="C387" s="184" t="s">
        <v>361</v>
      </c>
      <c r="D387" s="31">
        <v>140</v>
      </c>
      <c r="E387" s="31"/>
      <c r="F387" s="31"/>
      <c r="G387" s="31"/>
      <c r="H387" s="31"/>
      <c r="I387" s="31"/>
    </row>
    <row r="388" spans="3:9" ht="14.4" thickBot="1" x14ac:dyDescent="0.35">
      <c r="C388" s="245" t="s">
        <v>21</v>
      </c>
      <c r="D388" s="246"/>
      <c r="E388" s="246"/>
      <c r="F388" s="246"/>
      <c r="G388" s="246"/>
      <c r="H388" s="246"/>
      <c r="I388" s="247"/>
    </row>
    <row r="389" spans="3:9" x14ac:dyDescent="0.3">
      <c r="C389" s="180" t="s">
        <v>362</v>
      </c>
      <c r="D389" s="17"/>
      <c r="E389" s="29"/>
      <c r="F389" s="29"/>
      <c r="G389" s="29"/>
      <c r="H389" s="29"/>
      <c r="I389" s="29"/>
    </row>
    <row r="390" spans="3:9" x14ac:dyDescent="0.3">
      <c r="C390" s="181" t="s">
        <v>363</v>
      </c>
      <c r="D390" s="7"/>
      <c r="E390" s="6"/>
      <c r="F390" s="6"/>
      <c r="G390" s="6"/>
      <c r="H390" s="6"/>
      <c r="I390" s="6"/>
    </row>
    <row r="391" spans="3:9" x14ac:dyDescent="0.3">
      <c r="C391" s="104" t="s">
        <v>364</v>
      </c>
      <c r="D391" s="10"/>
      <c r="E391" s="10"/>
      <c r="F391" s="10"/>
      <c r="G391" s="10">
        <v>270</v>
      </c>
      <c r="H391" s="10"/>
      <c r="I391" s="10"/>
    </row>
    <row r="392" spans="3:9" x14ac:dyDescent="0.3">
      <c r="C392" s="181" t="s">
        <v>365</v>
      </c>
      <c r="D392" s="10"/>
      <c r="E392" s="10"/>
      <c r="F392" s="10"/>
      <c r="G392" s="10"/>
      <c r="H392" s="10"/>
      <c r="I392" s="10"/>
    </row>
    <row r="393" spans="3:9" x14ac:dyDescent="0.3">
      <c r="C393" s="104" t="s">
        <v>366</v>
      </c>
      <c r="D393" s="10"/>
      <c r="E393" s="10"/>
      <c r="F393" s="10"/>
      <c r="G393" s="10"/>
      <c r="H393" s="10"/>
      <c r="I393" s="10"/>
    </row>
    <row r="394" spans="3:9" ht="14.4" thickBot="1" x14ac:dyDescent="0.35">
      <c r="C394" s="147" t="s">
        <v>150</v>
      </c>
      <c r="D394" s="15"/>
      <c r="E394" s="15"/>
      <c r="F394" s="15"/>
      <c r="G394" s="15"/>
      <c r="H394" s="15"/>
      <c r="I394" s="15"/>
    </row>
    <row r="395" spans="3:9" ht="14.4" thickBot="1" x14ac:dyDescent="0.35">
      <c r="C395" s="245" t="s">
        <v>367</v>
      </c>
      <c r="D395" s="246"/>
      <c r="E395" s="246"/>
      <c r="F395" s="246"/>
      <c r="G395" s="246"/>
      <c r="H395" s="246"/>
      <c r="I395" s="247"/>
    </row>
    <row r="396" spans="3:9" x14ac:dyDescent="0.3">
      <c r="C396" s="186" t="s">
        <v>368</v>
      </c>
      <c r="D396" s="10"/>
      <c r="E396" s="32"/>
      <c r="F396" s="32"/>
      <c r="G396" s="32"/>
      <c r="H396" s="32"/>
      <c r="I396" s="32"/>
    </row>
    <row r="397" spans="3:9" x14ac:dyDescent="0.3">
      <c r="C397" s="186" t="s">
        <v>369</v>
      </c>
      <c r="D397" s="10"/>
      <c r="E397" s="10"/>
      <c r="F397" s="10"/>
      <c r="G397" s="10"/>
      <c r="H397" s="10"/>
      <c r="I397" s="10"/>
    </row>
    <row r="398" spans="3:9" x14ac:dyDescent="0.3">
      <c r="C398" s="187" t="s">
        <v>370</v>
      </c>
      <c r="D398" s="10"/>
      <c r="E398" s="10"/>
      <c r="F398" s="10"/>
      <c r="G398" s="10"/>
      <c r="H398" s="10"/>
      <c r="I398" s="10"/>
    </row>
    <row r="399" spans="3:9" x14ac:dyDescent="0.3">
      <c r="C399" s="188" t="s">
        <v>371</v>
      </c>
      <c r="D399" s="10"/>
      <c r="E399" s="10"/>
      <c r="F399" s="10"/>
      <c r="G399" s="10"/>
      <c r="H399" s="10"/>
      <c r="I399" s="10"/>
    </row>
    <row r="400" spans="3:9" x14ac:dyDescent="0.3">
      <c r="C400" s="188" t="s">
        <v>372</v>
      </c>
      <c r="D400" s="10"/>
      <c r="E400" s="10"/>
      <c r="F400" s="10"/>
      <c r="G400" s="10"/>
      <c r="H400" s="10"/>
      <c r="I400" s="10"/>
    </row>
    <row r="401" spans="3:9" x14ac:dyDescent="0.3">
      <c r="C401" s="189" t="s">
        <v>373</v>
      </c>
      <c r="D401" s="6"/>
      <c r="E401" s="6"/>
      <c r="F401" s="6"/>
      <c r="G401" s="6"/>
      <c r="H401" s="6"/>
      <c r="I401" s="6"/>
    </row>
    <row r="402" spans="3:9" ht="14.4" thickBot="1" x14ac:dyDescent="0.35">
      <c r="C402" s="190" t="s">
        <v>150</v>
      </c>
      <c r="D402" s="14"/>
      <c r="E402" s="14"/>
      <c r="F402" s="14"/>
      <c r="G402" s="14"/>
      <c r="H402" s="14"/>
      <c r="I402" s="14"/>
    </row>
    <row r="403" spans="3:9" ht="14.4" thickBot="1" x14ac:dyDescent="0.35">
      <c r="C403" s="245" t="s">
        <v>22</v>
      </c>
      <c r="D403" s="246"/>
      <c r="E403" s="246"/>
      <c r="F403" s="246"/>
      <c r="G403" s="246"/>
      <c r="H403" s="246"/>
      <c r="I403" s="247"/>
    </row>
    <row r="404" spans="3:9" x14ac:dyDescent="0.3">
      <c r="C404" s="182" t="s">
        <v>374</v>
      </c>
      <c r="D404" s="6"/>
      <c r="E404" s="6"/>
      <c r="F404" s="6"/>
      <c r="G404" s="6"/>
      <c r="H404" s="6"/>
      <c r="I404" s="6"/>
    </row>
    <row r="405" spans="3:9" x14ac:dyDescent="0.3">
      <c r="C405" s="181" t="s">
        <v>375</v>
      </c>
      <c r="D405" s="10"/>
      <c r="E405" s="10"/>
      <c r="F405" s="10"/>
      <c r="G405" s="10"/>
      <c r="H405" s="10"/>
      <c r="I405" s="10"/>
    </row>
    <row r="406" spans="3:9" x14ac:dyDescent="0.3">
      <c r="C406" s="181" t="s">
        <v>376</v>
      </c>
      <c r="D406" s="33"/>
      <c r="E406" s="33"/>
      <c r="F406" s="33"/>
      <c r="G406" s="33"/>
      <c r="H406" s="33"/>
      <c r="I406" s="33"/>
    </row>
    <row r="407" spans="3:9" ht="14.4" thickBot="1" x14ac:dyDescent="0.35">
      <c r="C407" s="191" t="s">
        <v>150</v>
      </c>
      <c r="D407" s="33"/>
      <c r="E407" s="211"/>
      <c r="F407" s="33"/>
      <c r="G407" s="211"/>
      <c r="H407" s="33"/>
      <c r="I407" s="33"/>
    </row>
    <row r="408" spans="3:9" ht="14.4" thickBot="1" x14ac:dyDescent="0.35">
      <c r="C408" s="245" t="s">
        <v>23</v>
      </c>
      <c r="D408" s="246"/>
      <c r="E408" s="246"/>
      <c r="F408" s="246"/>
      <c r="G408" s="246"/>
      <c r="H408" s="246"/>
      <c r="I408" s="247"/>
    </row>
    <row r="409" spans="3:9" x14ac:dyDescent="0.3">
      <c r="C409" s="193" t="s">
        <v>377</v>
      </c>
      <c r="D409" s="34"/>
      <c r="E409" s="35"/>
      <c r="F409" s="35">
        <v>400</v>
      </c>
      <c r="G409" s="35"/>
      <c r="H409" s="35"/>
      <c r="I409" s="36"/>
    </row>
    <row r="410" spans="3:9" ht="14.4" thickBot="1" x14ac:dyDescent="0.35">
      <c r="C410" s="194" t="s">
        <v>150</v>
      </c>
      <c r="D410" s="37"/>
      <c r="E410" s="38"/>
      <c r="F410" s="39"/>
      <c r="G410" s="38"/>
      <c r="H410" s="38"/>
      <c r="I410" s="40"/>
    </row>
    <row r="411" spans="3:9" ht="14.4" thickBot="1" x14ac:dyDescent="0.35">
      <c r="C411" s="245" t="s">
        <v>25</v>
      </c>
      <c r="D411" s="246"/>
      <c r="E411" s="246"/>
      <c r="F411" s="246"/>
      <c r="G411" s="246"/>
      <c r="H411" s="246"/>
      <c r="I411" s="247"/>
    </row>
    <row r="412" spans="3:9" x14ac:dyDescent="0.3">
      <c r="C412" s="195" t="s">
        <v>378</v>
      </c>
      <c r="D412" s="6"/>
      <c r="E412" s="8"/>
      <c r="F412" s="6"/>
      <c r="G412" s="8"/>
      <c r="H412" s="6"/>
      <c r="I412" s="6"/>
    </row>
    <row r="413" spans="3:9" x14ac:dyDescent="0.3">
      <c r="C413" s="104" t="s">
        <v>379</v>
      </c>
      <c r="D413" s="10"/>
      <c r="E413" s="12"/>
      <c r="F413" s="10"/>
      <c r="G413" s="12"/>
      <c r="H413" s="10"/>
      <c r="I413" s="10"/>
    </row>
    <row r="414" spans="3:9" x14ac:dyDescent="0.3">
      <c r="C414" s="195" t="s">
        <v>380</v>
      </c>
      <c r="D414" s="10"/>
      <c r="E414" s="12"/>
      <c r="F414" s="10"/>
      <c r="G414" s="12"/>
      <c r="H414" s="10"/>
      <c r="I414" s="10"/>
    </row>
    <row r="415" spans="3:9" x14ac:dyDescent="0.3">
      <c r="C415" s="195" t="s">
        <v>381</v>
      </c>
      <c r="D415" s="10"/>
      <c r="E415" s="12"/>
      <c r="F415" s="10"/>
      <c r="G415" s="12"/>
      <c r="H415" s="10"/>
      <c r="I415" s="10"/>
    </row>
    <row r="416" spans="3:9" x14ac:dyDescent="0.3">
      <c r="C416" s="188" t="s">
        <v>382</v>
      </c>
      <c r="D416" s="10"/>
      <c r="E416" s="220"/>
      <c r="F416" s="42"/>
      <c r="G416" s="41"/>
      <c r="H416" s="42"/>
      <c r="I416" s="42"/>
    </row>
    <row r="417" spans="3:9" ht="14.4" thickBot="1" x14ac:dyDescent="0.35">
      <c r="C417" s="196" t="s">
        <v>150</v>
      </c>
      <c r="D417" s="16"/>
      <c r="E417" s="211"/>
      <c r="F417" s="16"/>
      <c r="G417" s="211"/>
      <c r="H417" s="16"/>
      <c r="I417" s="16"/>
    </row>
    <row r="418" spans="3:9" x14ac:dyDescent="0.3">
      <c r="D418" s="197"/>
      <c r="E418" s="198"/>
      <c r="F418" s="198"/>
      <c r="G418" s="198"/>
      <c r="H418" s="198"/>
      <c r="I418" s="198"/>
    </row>
    <row r="419" spans="3:9" hidden="1" x14ac:dyDescent="0.3">
      <c r="C419" s="199" t="s">
        <v>383</v>
      </c>
      <c r="D419" s="43"/>
      <c r="E419" s="43"/>
      <c r="F419" s="43"/>
      <c r="G419" s="43"/>
      <c r="H419" s="43"/>
      <c r="I419" s="43"/>
    </row>
    <row r="420" spans="3:9" hidden="1" x14ac:dyDescent="0.3">
      <c r="C420" s="200" t="s">
        <v>384</v>
      </c>
      <c r="D420" s="44"/>
      <c r="E420" s="44"/>
      <c r="F420" s="44"/>
      <c r="G420" s="44"/>
      <c r="H420" s="44"/>
      <c r="I420" s="44"/>
    </row>
    <row r="421" spans="3:9" hidden="1" x14ac:dyDescent="0.3">
      <c r="C421" s="200" t="s">
        <v>385</v>
      </c>
      <c r="D421" s="44"/>
      <c r="E421" s="44"/>
      <c r="F421" s="44"/>
      <c r="G421" s="44"/>
      <c r="H421" s="44"/>
      <c r="I421" s="44"/>
    </row>
    <row r="422" spans="3:9" ht="14.4" hidden="1" thickBot="1" x14ac:dyDescent="0.35">
      <c r="C422" s="201" t="s">
        <v>386</v>
      </c>
      <c r="D422" s="45"/>
      <c r="E422" s="45"/>
      <c r="F422" s="45"/>
      <c r="G422" s="45"/>
      <c r="H422" s="45"/>
      <c r="I422" s="45"/>
    </row>
    <row r="423" spans="3:9" ht="14.4" thickBot="1" x14ac:dyDescent="0.35"/>
    <row r="424" spans="3:9" x14ac:dyDescent="0.3">
      <c r="C424" s="202" t="s">
        <v>387</v>
      </c>
      <c r="D424" s="243" t="s">
        <v>400</v>
      </c>
      <c r="E424" s="243" t="s">
        <v>400</v>
      </c>
      <c r="F424" s="4" t="s">
        <v>412</v>
      </c>
      <c r="G424" s="4" t="s">
        <v>416</v>
      </c>
      <c r="H424" s="4"/>
      <c r="I424" s="4"/>
    </row>
    <row r="425" spans="3:9" ht="14.4" thickBot="1" x14ac:dyDescent="0.35">
      <c r="C425" s="196" t="s">
        <v>388</v>
      </c>
      <c r="D425" s="221">
        <v>45797</v>
      </c>
      <c r="E425" s="221">
        <v>45833</v>
      </c>
      <c r="F425" s="221">
        <v>45860</v>
      </c>
      <c r="G425" s="221">
        <v>45888</v>
      </c>
      <c r="H425" s="14"/>
      <c r="I425" s="14"/>
    </row>
    <row r="426" spans="3:9" ht="14.4" thickBot="1" x14ac:dyDescent="0.35"/>
    <row r="427" spans="3:9" x14ac:dyDescent="0.3">
      <c r="C427" s="203" t="s">
        <v>389</v>
      </c>
      <c r="D427" s="212"/>
      <c r="E427" s="213"/>
      <c r="F427" s="212"/>
      <c r="G427" s="213"/>
      <c r="H427" s="212"/>
      <c r="I427" s="214"/>
    </row>
    <row r="428" spans="3:9" ht="14.4" thickBot="1" x14ac:dyDescent="0.35">
      <c r="C428" s="204" t="s">
        <v>390</v>
      </c>
      <c r="D428" s="16"/>
      <c r="E428" s="215"/>
      <c r="F428" s="16"/>
      <c r="G428" s="215"/>
      <c r="H428" s="16"/>
      <c r="I428" s="15"/>
    </row>
  </sheetData>
  <sheetProtection password="CC66" sheet="1" objects="1" scenarios="1"/>
  <autoFilter ref="C1:C428" xr:uid="{00000000-0009-0000-0000-000000000000}"/>
  <mergeCells count="10">
    <mergeCell ref="C395:I395"/>
    <mergeCell ref="C403:I403"/>
    <mergeCell ref="C408:I408"/>
    <mergeCell ref="C411:I411"/>
    <mergeCell ref="C1:C2"/>
    <mergeCell ref="C25:I25"/>
    <mergeCell ref="C289:I289"/>
    <mergeCell ref="C345:I345"/>
    <mergeCell ref="C356:I356"/>
    <mergeCell ref="C388:I388"/>
  </mergeCells>
  <phoneticPr fontId="20" type="noConversion"/>
  <conditionalFormatting sqref="E23:I23 D20:I22 H16:I16 H7:I13 D19 H19:I19 D7:D16">
    <cfRule type="cellIs" dxfId="25" priority="13" stopIfTrue="1" operator="greaterThanOrEqual">
      <formula>0.3</formula>
    </cfRule>
  </conditionalFormatting>
  <conditionalFormatting sqref="E23:I23 D20:I22 H16:I19 H7:I13 D7:D19">
    <cfRule type="containsText" dxfId="24" priority="11" stopIfTrue="1" operator="containsText" text="&lt;">
      <formula>NOT(ISERROR(SEARCH("&lt;",D7)))</formula>
    </cfRule>
  </conditionalFormatting>
  <conditionalFormatting sqref="D17:D18 H17:I18">
    <cfRule type="cellIs" dxfId="23" priority="12" stopIfTrue="1" operator="greaterThanOrEqual">
      <formula>1</formula>
    </cfRule>
  </conditionalFormatting>
  <conditionalFormatting sqref="D173:I173">
    <cfRule type="cellIs" dxfId="22" priority="10" operator="greaterThan">
      <formula>"0.99"</formula>
    </cfRule>
  </conditionalFormatting>
  <conditionalFormatting sqref="H17">
    <cfRule type="cellIs" dxfId="21" priority="14" stopIfTrue="1" operator="greaterThanOrEqual">
      <formula>1</formula>
    </cfRule>
  </conditionalFormatting>
  <conditionalFormatting sqref="H14:I14">
    <cfRule type="cellIs" dxfId="20" priority="9" stopIfTrue="1" operator="greaterThanOrEqual">
      <formula>0.3</formula>
    </cfRule>
  </conditionalFormatting>
  <conditionalFormatting sqref="H15:I15">
    <cfRule type="cellIs" dxfId="19" priority="7" stopIfTrue="1" operator="greaterThanOrEqual">
      <formula>0.3</formula>
    </cfRule>
  </conditionalFormatting>
  <conditionalFormatting sqref="G19 G7:G16">
    <cfRule type="cellIs" dxfId="18" priority="5" stopIfTrue="1" operator="greaterThanOrEqual">
      <formula>0.3</formula>
    </cfRule>
  </conditionalFormatting>
  <conditionalFormatting sqref="G7:G19">
    <cfRule type="containsText" dxfId="17" priority="3" stopIfTrue="1" operator="containsText" text="&lt;">
      <formula>NOT(ISERROR(SEARCH("&lt;",G7)))</formula>
    </cfRule>
  </conditionalFormatting>
  <conditionalFormatting sqref="G17:G18">
    <cfRule type="cellIs" dxfId="16" priority="4" stopIfTrue="1" operator="greaterThanOrEqual">
      <formula>1</formula>
    </cfRule>
  </conditionalFormatting>
  <conditionalFormatting sqref="E7:F16">
    <cfRule type="cellIs" dxfId="15" priority="2" stopIfTrue="1" operator="greaterThanOrEqual">
      <formula>0.1</formula>
    </cfRule>
  </conditionalFormatting>
  <conditionalFormatting sqref="E7:F19">
    <cfRule type="containsText" dxfId="14" priority="1" stopIfTrue="1" operator="containsText" text="&lt;">
      <formula>NOT(ISERROR(SEARCH("&lt;",E7)))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stopIfTrue="1" operator="containsText" text="&lt;" id="{E4D832D9-3C99-4E77-991F-B7A26029E3D3}">
            <xm:f>NOT(ISERROR(SEARCH("&lt;",'Lannenec AMONT'!H14)))</xm:f>
            <x14:dxf>
              <font>
                <strike val="0"/>
                <u val="none"/>
                <color auto="1"/>
              </font>
              <fill>
                <patternFill patternType="none">
                  <bgColor indexed="65"/>
                </patternFill>
              </fill>
            </x14:dxf>
          </x14:cfRule>
          <xm:sqref>H14:I15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8"/>
  <sheetViews>
    <sheetView tabSelected="1" topLeftCell="C1" zoomScaleNormal="100" workbookViewId="0">
      <selection activeCell="G19" sqref="G19"/>
    </sheetView>
  </sheetViews>
  <sheetFormatPr baseColWidth="10" defaultColWidth="11.44140625" defaultRowHeight="13.8" x14ac:dyDescent="0.3"/>
  <cols>
    <col min="1" max="2" width="11.44140625" style="46" hidden="1" customWidth="1"/>
    <col min="3" max="3" width="45.5546875" style="46" customWidth="1"/>
    <col min="4" max="9" width="14.6640625" style="192" customWidth="1"/>
    <col min="10" max="10" width="0" style="46" hidden="1" customWidth="1"/>
    <col min="11" max="16384" width="11.44140625" style="46"/>
  </cols>
  <sheetData>
    <row r="1" spans="3:9" x14ac:dyDescent="0.3">
      <c r="C1" s="248" t="s">
        <v>394</v>
      </c>
      <c r="D1" s="219" t="s">
        <v>399</v>
      </c>
      <c r="E1" s="219" t="s">
        <v>403</v>
      </c>
      <c r="F1" s="219" t="s">
        <v>410</v>
      </c>
      <c r="G1" s="219" t="s">
        <v>414</v>
      </c>
      <c r="H1" s="1"/>
      <c r="I1" s="1"/>
    </row>
    <row r="2" spans="3:9" ht="14.4" thickBot="1" x14ac:dyDescent="0.35">
      <c r="C2" s="249"/>
      <c r="D2" s="2" t="s">
        <v>402</v>
      </c>
      <c r="E2" s="3" t="s">
        <v>406</v>
      </c>
      <c r="F2" s="3" t="s">
        <v>413</v>
      </c>
      <c r="G2" s="3" t="s">
        <v>417</v>
      </c>
      <c r="H2" s="3"/>
      <c r="I2" s="3"/>
    </row>
    <row r="3" spans="3:9" ht="15" thickBot="1" x14ac:dyDescent="0.35">
      <c r="C3" s="48" t="s">
        <v>0</v>
      </c>
      <c r="D3" s="4">
        <v>2.2000000000000002</v>
      </c>
      <c r="E3" s="4">
        <v>10</v>
      </c>
      <c r="F3" s="244" t="s">
        <v>405</v>
      </c>
      <c r="G3" s="244" t="s">
        <v>405</v>
      </c>
      <c r="H3" s="4"/>
      <c r="I3" s="4"/>
    </row>
    <row r="4" spans="3:9" ht="15" thickBot="1" x14ac:dyDescent="0.35">
      <c r="C4" s="49" t="s">
        <v>1</v>
      </c>
      <c r="D4" s="47"/>
      <c r="E4" s="47"/>
      <c r="F4" s="47"/>
      <c r="G4" s="47"/>
      <c r="H4" s="47"/>
      <c r="I4" s="47"/>
    </row>
    <row r="5" spans="3:9" ht="15" thickBot="1" x14ac:dyDescent="0.35">
      <c r="C5" s="50"/>
      <c r="D5" s="51"/>
      <c r="E5" s="52"/>
      <c r="F5" s="53"/>
      <c r="G5" s="54"/>
      <c r="H5" s="52"/>
      <c r="I5" s="52"/>
    </row>
    <row r="6" spans="3:9" ht="14.4" thickBot="1" x14ac:dyDescent="0.35">
      <c r="C6" s="55" t="s">
        <v>2</v>
      </c>
      <c r="D6" s="56"/>
      <c r="E6" s="57"/>
      <c r="F6" s="58"/>
      <c r="G6" s="59"/>
      <c r="H6" s="57"/>
      <c r="I6" s="57"/>
    </row>
    <row r="7" spans="3:9" ht="14.4" x14ac:dyDescent="0.3">
      <c r="C7" s="241" t="s">
        <v>3</v>
      </c>
      <c r="D7" s="5"/>
      <c r="E7" s="4" t="s">
        <v>407</v>
      </c>
      <c r="F7" s="4">
        <v>0.89</v>
      </c>
      <c r="G7" s="8">
        <v>0.22</v>
      </c>
      <c r="H7" s="6"/>
      <c r="I7" s="6"/>
    </row>
    <row r="8" spans="3:9" ht="14.4" x14ac:dyDescent="0.3">
      <c r="C8" s="60" t="s">
        <v>4</v>
      </c>
      <c r="D8" s="9"/>
      <c r="E8" s="10" t="s">
        <v>407</v>
      </c>
      <c r="F8" s="10">
        <v>0.31</v>
      </c>
      <c r="G8" s="12" t="s">
        <v>418</v>
      </c>
      <c r="H8" s="10"/>
      <c r="I8" s="10"/>
    </row>
    <row r="9" spans="3:9" ht="14.4" x14ac:dyDescent="0.3">
      <c r="C9" s="60" t="s">
        <v>5</v>
      </c>
      <c r="D9" s="9"/>
      <c r="E9" s="10">
        <v>0.16</v>
      </c>
      <c r="F9" s="10">
        <v>1.4</v>
      </c>
      <c r="G9" s="10">
        <v>0.18</v>
      </c>
      <c r="H9" s="10"/>
      <c r="I9" s="10"/>
    </row>
    <row r="10" spans="3:9" ht="14.4" x14ac:dyDescent="0.3">
      <c r="C10" s="60" t="s">
        <v>6</v>
      </c>
      <c r="D10" s="9"/>
      <c r="E10" s="10" t="s">
        <v>407</v>
      </c>
      <c r="F10" s="10" t="s">
        <v>407</v>
      </c>
      <c r="G10" s="10" t="s">
        <v>418</v>
      </c>
      <c r="H10" s="10"/>
      <c r="I10" s="10"/>
    </row>
    <row r="11" spans="3:9" ht="14.4" x14ac:dyDescent="0.3">
      <c r="C11" s="60" t="s">
        <v>7</v>
      </c>
      <c r="D11" s="9"/>
      <c r="E11" s="10" t="s">
        <v>407</v>
      </c>
      <c r="F11" s="10" t="s">
        <v>407</v>
      </c>
      <c r="G11" s="10" t="s">
        <v>418</v>
      </c>
      <c r="H11" s="10"/>
      <c r="I11" s="10"/>
    </row>
    <row r="12" spans="3:9" ht="14.4" x14ac:dyDescent="0.3">
      <c r="C12" s="60" t="s">
        <v>8</v>
      </c>
      <c r="D12" s="9"/>
      <c r="E12" s="10" t="s">
        <v>407</v>
      </c>
      <c r="F12" s="10" t="s">
        <v>407</v>
      </c>
      <c r="G12" s="10" t="s">
        <v>418</v>
      </c>
      <c r="H12" s="10"/>
      <c r="I12" s="10"/>
    </row>
    <row r="13" spans="3:9" ht="14.4" x14ac:dyDescent="0.3">
      <c r="C13" s="60" t="s">
        <v>9</v>
      </c>
      <c r="D13" s="9"/>
      <c r="E13" s="10" t="s">
        <v>407</v>
      </c>
      <c r="F13" s="10" t="s">
        <v>407</v>
      </c>
      <c r="G13" s="10" t="s">
        <v>418</v>
      </c>
      <c r="H13" s="10"/>
      <c r="I13" s="10"/>
    </row>
    <row r="14" spans="3:9" ht="14.4" x14ac:dyDescent="0.3">
      <c r="C14" s="60" t="s">
        <v>397</v>
      </c>
      <c r="D14" s="9"/>
      <c r="E14" s="10" t="s">
        <v>407</v>
      </c>
      <c r="F14" s="10" t="s">
        <v>407</v>
      </c>
      <c r="G14" s="10" t="s">
        <v>418</v>
      </c>
      <c r="H14" s="10"/>
      <c r="I14" s="10"/>
    </row>
    <row r="15" spans="3:9" ht="14.4" x14ac:dyDescent="0.3">
      <c r="C15" s="60" t="s">
        <v>398</v>
      </c>
      <c r="D15" s="9"/>
      <c r="E15" s="10" t="s">
        <v>407</v>
      </c>
      <c r="F15" s="10" t="s">
        <v>407</v>
      </c>
      <c r="G15" s="10" t="s">
        <v>418</v>
      </c>
      <c r="H15" s="10"/>
      <c r="I15" s="10"/>
    </row>
    <row r="16" spans="3:9" ht="14.4" x14ac:dyDescent="0.3">
      <c r="C16" s="60" t="s">
        <v>10</v>
      </c>
      <c r="D16" s="9"/>
      <c r="E16" s="10" t="s">
        <v>409</v>
      </c>
      <c r="F16" s="10" t="s">
        <v>409</v>
      </c>
      <c r="G16" s="10" t="s">
        <v>420</v>
      </c>
      <c r="H16" s="10"/>
      <c r="I16" s="10"/>
    </row>
    <row r="17" spans="3:9" ht="14.4" x14ac:dyDescent="0.3">
      <c r="C17" s="60" t="s">
        <v>11</v>
      </c>
      <c r="D17" s="9"/>
      <c r="E17" s="10" t="s">
        <v>408</v>
      </c>
      <c r="F17" s="10" t="s">
        <v>408</v>
      </c>
      <c r="G17" s="10" t="s">
        <v>419</v>
      </c>
      <c r="H17" s="10"/>
      <c r="I17" s="10"/>
    </row>
    <row r="18" spans="3:9" ht="14.4" x14ac:dyDescent="0.3">
      <c r="C18" s="60" t="s">
        <v>12</v>
      </c>
      <c r="D18" s="9"/>
      <c r="E18" s="10" t="s">
        <v>408</v>
      </c>
      <c r="F18" s="10" t="s">
        <v>408</v>
      </c>
      <c r="G18" s="10" t="s">
        <v>419</v>
      </c>
      <c r="H18" s="10"/>
      <c r="I18" s="10"/>
    </row>
    <row r="19" spans="3:9" ht="15" thickBot="1" x14ac:dyDescent="0.35">
      <c r="C19" s="61" t="s">
        <v>13</v>
      </c>
      <c r="D19" s="13"/>
      <c r="E19" s="14" t="s">
        <v>407</v>
      </c>
      <c r="F19" s="14" t="s">
        <v>407</v>
      </c>
      <c r="G19" s="14" t="s">
        <v>418</v>
      </c>
      <c r="H19" s="16"/>
      <c r="I19" s="16"/>
    </row>
    <row r="20" spans="3:9" ht="14.4" thickBot="1" x14ac:dyDescent="0.35">
      <c r="C20" s="62" t="s">
        <v>14</v>
      </c>
      <c r="D20" s="63"/>
      <c r="E20" s="64"/>
      <c r="F20" s="65"/>
      <c r="G20" s="64"/>
      <c r="H20" s="64"/>
      <c r="I20" s="64"/>
    </row>
    <row r="21" spans="3:9" ht="14.4" x14ac:dyDescent="0.3">
      <c r="C21" s="66" t="s">
        <v>15</v>
      </c>
      <c r="D21" s="4"/>
      <c r="E21" s="4"/>
      <c r="F21" s="4"/>
      <c r="G21" s="4"/>
      <c r="H21" s="4"/>
      <c r="I21" s="4"/>
    </row>
    <row r="22" spans="3:9" ht="14.4" x14ac:dyDescent="0.3">
      <c r="C22" s="67" t="s">
        <v>10</v>
      </c>
      <c r="D22" s="10"/>
      <c r="E22" s="10"/>
      <c r="F22" s="10"/>
      <c r="G22" s="10"/>
      <c r="H22" s="10"/>
      <c r="I22" s="10"/>
    </row>
    <row r="23" spans="3:9" ht="16.8" x14ac:dyDescent="0.4">
      <c r="C23" s="68" t="s">
        <v>12</v>
      </c>
      <c r="D23" s="205"/>
      <c r="E23" s="10"/>
      <c r="F23" s="10"/>
      <c r="G23" s="10"/>
      <c r="H23" s="10"/>
      <c r="I23" s="10"/>
    </row>
    <row r="24" spans="3:9" ht="14.4" thickBot="1" x14ac:dyDescent="0.35">
      <c r="C24" s="69" t="s">
        <v>11</v>
      </c>
      <c r="D24" s="14"/>
      <c r="E24" s="14"/>
      <c r="F24" s="14"/>
      <c r="G24" s="14"/>
      <c r="H24" s="14"/>
      <c r="I24" s="14"/>
    </row>
    <row r="25" spans="3:9" ht="14.4" thickBot="1" x14ac:dyDescent="0.35">
      <c r="C25" s="250"/>
      <c r="D25" s="251"/>
      <c r="E25" s="251"/>
      <c r="F25" s="251"/>
      <c r="G25" s="251"/>
      <c r="H25" s="251"/>
      <c r="I25" s="252"/>
    </row>
    <row r="26" spans="3:9" ht="14.4" x14ac:dyDescent="0.3">
      <c r="C26" s="70" t="s">
        <v>16</v>
      </c>
      <c r="D26" s="206">
        <f>SUM(D290:D344)+SUM(D346:D355)+SUM(D357:D387)+SUM(D389:D394)+SUM(D396:D402)+SUM(D404:D407)+SUM(D409:D410)+SUM(D412:D417)</f>
        <v>0</v>
      </c>
      <c r="E26" s="71">
        <f t="shared" ref="E26:I26" si="0">SUM(E290:E344)+SUM(E346:E355)+SUM(E357:E387)+SUM(E389:E394)+SUM(E396:E402)+SUM(E404:E407)+SUM(E409:E410)+SUM(E412:E417)</f>
        <v>4900</v>
      </c>
      <c r="F26" s="71">
        <f t="shared" si="0"/>
        <v>120</v>
      </c>
      <c r="G26" s="71">
        <f t="shared" si="0"/>
        <v>15340</v>
      </c>
      <c r="H26" s="71">
        <f t="shared" si="0"/>
        <v>0</v>
      </c>
      <c r="I26" s="71">
        <f t="shared" si="0"/>
        <v>0</v>
      </c>
    </row>
    <row r="27" spans="3:9" ht="15" thickBot="1" x14ac:dyDescent="0.35">
      <c r="C27" s="72" t="s">
        <v>396</v>
      </c>
      <c r="D27" s="73">
        <f>D26+D281</f>
        <v>0</v>
      </c>
      <c r="E27" s="73">
        <f t="shared" ref="E27:I27" si="1">E26+E281</f>
        <v>143700</v>
      </c>
      <c r="F27" s="73">
        <f t="shared" si="1"/>
        <v>495720</v>
      </c>
      <c r="G27" s="73">
        <f t="shared" si="1"/>
        <v>87540</v>
      </c>
      <c r="H27" s="73">
        <f t="shared" si="1"/>
        <v>0</v>
      </c>
      <c r="I27" s="73">
        <f t="shared" si="1"/>
        <v>0</v>
      </c>
    </row>
    <row r="28" spans="3:9" ht="15" thickBot="1" x14ac:dyDescent="0.35">
      <c r="C28" s="74"/>
      <c r="D28" s="75"/>
      <c r="E28" s="75"/>
      <c r="F28" s="75"/>
      <c r="G28" s="75"/>
      <c r="H28" s="75"/>
      <c r="I28" s="75"/>
    </row>
    <row r="29" spans="3:9" ht="16.2" thickBot="1" x14ac:dyDescent="0.35">
      <c r="C29" s="76" t="s">
        <v>17</v>
      </c>
      <c r="D29" s="77"/>
      <c r="E29" s="77"/>
      <c r="F29" s="77"/>
      <c r="G29" s="77"/>
      <c r="H29" s="77"/>
      <c r="I29" s="77"/>
    </row>
    <row r="30" spans="3:9" x14ac:dyDescent="0.3">
      <c r="C30" s="78" t="s">
        <v>18</v>
      </c>
      <c r="D30" s="79" t="e">
        <f>SUM(D290:D344)/(D27/100)</f>
        <v>#DIV/0!</v>
      </c>
      <c r="E30" s="79">
        <f t="shared" ref="E30:I30" si="2">SUM(E290:E344)/(E27/100)</f>
        <v>0.75156576200417535</v>
      </c>
      <c r="F30" s="79">
        <f t="shared" si="2"/>
        <v>0</v>
      </c>
      <c r="G30" s="79">
        <f t="shared" si="2"/>
        <v>10.692254969156958</v>
      </c>
      <c r="H30" s="79" t="e">
        <f t="shared" si="2"/>
        <v>#DIV/0!</v>
      </c>
      <c r="I30" s="79" t="e">
        <f t="shared" si="2"/>
        <v>#DIV/0!</v>
      </c>
    </row>
    <row r="31" spans="3:9" x14ac:dyDescent="0.3">
      <c r="C31" s="80" t="s">
        <v>19</v>
      </c>
      <c r="D31" s="81" t="e">
        <f>SUM(D346:D355)/(D27/100)</f>
        <v>#DIV/0!</v>
      </c>
      <c r="E31" s="81">
        <f t="shared" ref="E31:I31" si="3">SUM(E346:E355)/(E27/100)</f>
        <v>0</v>
      </c>
      <c r="F31" s="81">
        <f t="shared" si="3"/>
        <v>1.6138142499798273E-2</v>
      </c>
      <c r="G31" s="81">
        <f t="shared" si="3"/>
        <v>0.31985378112862695</v>
      </c>
      <c r="H31" s="81" t="e">
        <f t="shared" si="3"/>
        <v>#DIV/0!</v>
      </c>
      <c r="I31" s="81" t="e">
        <f t="shared" si="3"/>
        <v>#DIV/0!</v>
      </c>
    </row>
    <row r="32" spans="3:9" x14ac:dyDescent="0.3">
      <c r="C32" s="80" t="s">
        <v>20</v>
      </c>
      <c r="D32" s="81" t="e">
        <f>SUM(D357:D387)/(D27/100)</f>
        <v>#DIV/0!</v>
      </c>
      <c r="E32" s="81">
        <f t="shared" ref="E32:I32" si="4">SUM(E357:E387)/(E27/100)</f>
        <v>2.6583159359777313</v>
      </c>
      <c r="F32" s="81">
        <f t="shared" si="4"/>
        <v>0</v>
      </c>
      <c r="G32" s="81">
        <f t="shared" si="4"/>
        <v>6.5113091158327627</v>
      </c>
      <c r="H32" s="81" t="e">
        <f t="shared" si="4"/>
        <v>#DIV/0!</v>
      </c>
      <c r="I32" s="81" t="e">
        <f t="shared" si="4"/>
        <v>#DIV/0!</v>
      </c>
    </row>
    <row r="33" spans="1:9" x14ac:dyDescent="0.3">
      <c r="C33" s="80" t="s">
        <v>21</v>
      </c>
      <c r="D33" s="81" t="e">
        <f>SUM(D389:D394)/(D27/100)</f>
        <v>#DIV/0!</v>
      </c>
      <c r="E33" s="81">
        <f t="shared" ref="E33:I33" si="5">SUM(E389:E394)/(E27/100)</f>
        <v>0</v>
      </c>
      <c r="F33" s="81">
        <f t="shared" si="5"/>
        <v>0</v>
      </c>
      <c r="G33" s="81">
        <f t="shared" si="5"/>
        <v>0</v>
      </c>
      <c r="H33" s="81" t="e">
        <f t="shared" si="5"/>
        <v>#DIV/0!</v>
      </c>
      <c r="I33" s="81" t="e">
        <f t="shared" si="5"/>
        <v>#DIV/0!</v>
      </c>
    </row>
    <row r="34" spans="1:9" x14ac:dyDescent="0.3">
      <c r="C34" s="80" t="s">
        <v>22</v>
      </c>
      <c r="D34" s="81" t="e">
        <f>SUM(D404:D407)/(D27/100)</f>
        <v>#DIV/0!</v>
      </c>
      <c r="E34" s="81">
        <f t="shared" ref="E34:I34" si="6">SUM(E404:E407)/(E27/100)</f>
        <v>0</v>
      </c>
      <c r="F34" s="81">
        <f t="shared" si="6"/>
        <v>0</v>
      </c>
      <c r="G34" s="81">
        <f t="shared" si="6"/>
        <v>0</v>
      </c>
      <c r="H34" s="81" t="e">
        <f t="shared" si="6"/>
        <v>#DIV/0!</v>
      </c>
      <c r="I34" s="81" t="e">
        <f t="shared" si="6"/>
        <v>#DIV/0!</v>
      </c>
    </row>
    <row r="35" spans="1:9" x14ac:dyDescent="0.3">
      <c r="C35" s="80" t="s">
        <v>23</v>
      </c>
      <c r="D35" s="81" t="e">
        <f>SUM(D409:D410)/(D27/100)</f>
        <v>#DIV/0!</v>
      </c>
      <c r="E35" s="81">
        <f t="shared" ref="E35:I35" si="7">SUM(E409:E410)/(E27/100)</f>
        <v>0</v>
      </c>
      <c r="F35" s="81">
        <f t="shared" si="7"/>
        <v>8.0690712498991367E-3</v>
      </c>
      <c r="G35" s="81">
        <f t="shared" si="7"/>
        <v>0</v>
      </c>
      <c r="H35" s="81" t="e">
        <f t="shared" si="7"/>
        <v>#DIV/0!</v>
      </c>
      <c r="I35" s="81" t="e">
        <f t="shared" si="7"/>
        <v>#DIV/0!</v>
      </c>
    </row>
    <row r="36" spans="1:9" x14ac:dyDescent="0.3">
      <c r="C36" s="80" t="s">
        <v>24</v>
      </c>
      <c r="D36" s="81" t="e">
        <f>SUM(D396:D402)/(D27/100)</f>
        <v>#DIV/0!</v>
      </c>
      <c r="E36" s="81">
        <f t="shared" ref="E36:I36" si="8">SUM(E396:E402)/(E27/100)</f>
        <v>0</v>
      </c>
      <c r="F36" s="81">
        <f t="shared" si="8"/>
        <v>0</v>
      </c>
      <c r="G36" s="81">
        <f t="shared" si="8"/>
        <v>0</v>
      </c>
      <c r="H36" s="81" t="e">
        <f t="shared" si="8"/>
        <v>#DIV/0!</v>
      </c>
      <c r="I36" s="81" t="e">
        <f t="shared" si="8"/>
        <v>#DIV/0!</v>
      </c>
    </row>
    <row r="37" spans="1:9" x14ac:dyDescent="0.3">
      <c r="C37" s="80" t="s">
        <v>25</v>
      </c>
      <c r="D37" s="81" t="e">
        <f>SUM(D412:D417)/(D27/100)</f>
        <v>#DIV/0!</v>
      </c>
      <c r="E37" s="81">
        <f t="shared" ref="E37:I37" si="9">SUM(E412:E417)/(E27/100)</f>
        <v>0</v>
      </c>
      <c r="F37" s="81">
        <f t="shared" si="9"/>
        <v>0</v>
      </c>
      <c r="G37" s="81">
        <f t="shared" si="9"/>
        <v>0</v>
      </c>
      <c r="H37" s="81" t="e">
        <f t="shared" si="9"/>
        <v>#DIV/0!</v>
      </c>
      <c r="I37" s="81" t="e">
        <f t="shared" si="9"/>
        <v>#DIV/0!</v>
      </c>
    </row>
    <row r="38" spans="1:9" ht="14.4" thickBot="1" x14ac:dyDescent="0.35">
      <c r="C38" s="82" t="s">
        <v>26</v>
      </c>
      <c r="D38" s="83" t="e">
        <f t="shared" ref="D38:I38" si="10">(D281/D27)*100</f>
        <v>#DIV/0!</v>
      </c>
      <c r="E38" s="83">
        <f t="shared" si="10"/>
        <v>96.590118302018084</v>
      </c>
      <c r="F38" s="83">
        <f t="shared" si="10"/>
        <v>99.97579278625031</v>
      </c>
      <c r="G38" s="83">
        <f t="shared" si="10"/>
        <v>82.476582133881664</v>
      </c>
      <c r="H38" s="83" t="e">
        <f t="shared" si="10"/>
        <v>#DIV/0!</v>
      </c>
      <c r="I38" s="83" t="e">
        <f t="shared" si="10"/>
        <v>#DIV/0!</v>
      </c>
    </row>
    <row r="39" spans="1:9" ht="14.4" thickBot="1" x14ac:dyDescent="0.35">
      <c r="C39" s="84" t="s">
        <v>27</v>
      </c>
      <c r="D39" s="85" t="e">
        <f t="shared" ref="D39:I39" si="11">SUM(D30:D38)</f>
        <v>#DIV/0!</v>
      </c>
      <c r="E39" s="85">
        <f t="shared" si="11"/>
        <v>99.999999999999986</v>
      </c>
      <c r="F39" s="85">
        <f t="shared" si="11"/>
        <v>100</v>
      </c>
      <c r="G39" s="85">
        <f t="shared" si="11"/>
        <v>100.00000000000001</v>
      </c>
      <c r="H39" s="85" t="e">
        <f t="shared" si="11"/>
        <v>#DIV/0!</v>
      </c>
      <c r="I39" s="85" t="e">
        <f t="shared" si="11"/>
        <v>#DIV/0!</v>
      </c>
    </row>
    <row r="40" spans="1:9" ht="14.4" thickBot="1" x14ac:dyDescent="0.35">
      <c r="C40" s="86"/>
      <c r="D40" s="87"/>
      <c r="E40" s="87"/>
      <c r="F40" s="87"/>
      <c r="G40" s="87"/>
      <c r="H40" s="87"/>
      <c r="I40" s="87"/>
    </row>
    <row r="41" spans="1:9" ht="16.2" thickBot="1" x14ac:dyDescent="0.35">
      <c r="C41" s="88" t="s">
        <v>28</v>
      </c>
      <c r="D41" s="89"/>
      <c r="E41" s="89"/>
      <c r="F41" s="89"/>
      <c r="G41" s="89"/>
      <c r="H41" s="89"/>
      <c r="I41" s="89"/>
    </row>
    <row r="42" spans="1:9" ht="14.4" thickBot="1" x14ac:dyDescent="0.35">
      <c r="C42" s="90" t="s">
        <v>26</v>
      </c>
      <c r="D42" s="91"/>
      <c r="E42" s="91"/>
      <c r="F42" s="91"/>
      <c r="G42" s="91"/>
      <c r="H42" s="91"/>
      <c r="I42" s="91"/>
    </row>
    <row r="43" spans="1:9" x14ac:dyDescent="0.3">
      <c r="B43" s="46">
        <v>1</v>
      </c>
      <c r="C43" s="92" t="s">
        <v>29</v>
      </c>
      <c r="D43" s="17"/>
      <c r="E43" s="17">
        <v>8800</v>
      </c>
      <c r="F43" s="17"/>
      <c r="G43" s="17">
        <v>4800</v>
      </c>
      <c r="H43" s="17"/>
      <c r="I43" s="17"/>
    </row>
    <row r="44" spans="1:9" x14ac:dyDescent="0.3">
      <c r="A44" s="93">
        <v>2</v>
      </c>
      <c r="B44" s="94">
        <v>1</v>
      </c>
      <c r="C44" s="95" t="s">
        <v>30</v>
      </c>
      <c r="D44" s="96">
        <f t="shared" ref="D44:I44" si="12">D43*$A44</f>
        <v>0</v>
      </c>
      <c r="E44" s="96">
        <f t="shared" si="12"/>
        <v>17600</v>
      </c>
      <c r="F44" s="96">
        <f t="shared" si="12"/>
        <v>0</v>
      </c>
      <c r="G44" s="96">
        <f t="shared" si="12"/>
        <v>9600</v>
      </c>
      <c r="H44" s="96">
        <f t="shared" si="12"/>
        <v>0</v>
      </c>
      <c r="I44" s="96">
        <f t="shared" si="12"/>
        <v>0</v>
      </c>
    </row>
    <row r="45" spans="1:9" ht="14.4" thickBot="1" x14ac:dyDescent="0.35">
      <c r="B45" s="94">
        <v>1</v>
      </c>
      <c r="C45" s="97" t="s">
        <v>31</v>
      </c>
      <c r="D45" s="98">
        <f>D44*10^-6</f>
        <v>0</v>
      </c>
      <c r="E45" s="98">
        <f t="shared" ref="E45:I45" si="13">E44*10^-6</f>
        <v>1.7599999999999998E-2</v>
      </c>
      <c r="F45" s="98">
        <f t="shared" si="13"/>
        <v>0</v>
      </c>
      <c r="G45" s="98">
        <f t="shared" si="13"/>
        <v>9.5999999999999992E-3</v>
      </c>
      <c r="H45" s="98">
        <f t="shared" si="13"/>
        <v>0</v>
      </c>
      <c r="I45" s="98">
        <f t="shared" si="13"/>
        <v>0</v>
      </c>
    </row>
    <row r="46" spans="1:9" x14ac:dyDescent="0.3">
      <c r="B46" s="46">
        <v>2</v>
      </c>
      <c r="C46" s="92" t="s">
        <v>32</v>
      </c>
      <c r="D46" s="17"/>
      <c r="E46" s="17"/>
      <c r="F46" s="17"/>
      <c r="G46" s="17">
        <v>8400</v>
      </c>
      <c r="H46" s="17"/>
      <c r="I46" s="17"/>
    </row>
    <row r="47" spans="1:9" x14ac:dyDescent="0.3">
      <c r="A47" s="93">
        <v>10</v>
      </c>
      <c r="B47" s="46">
        <v>2</v>
      </c>
      <c r="C47" s="99" t="s">
        <v>33</v>
      </c>
      <c r="D47" s="100">
        <f t="shared" ref="D47:I47" si="14">D46*$A47</f>
        <v>0</v>
      </c>
      <c r="E47" s="100">
        <f t="shared" si="14"/>
        <v>0</v>
      </c>
      <c r="F47" s="100">
        <f t="shared" si="14"/>
        <v>0</v>
      </c>
      <c r="G47" s="100">
        <f t="shared" si="14"/>
        <v>84000</v>
      </c>
      <c r="H47" s="100">
        <f t="shared" si="14"/>
        <v>0</v>
      </c>
      <c r="I47" s="100">
        <f t="shared" si="14"/>
        <v>0</v>
      </c>
    </row>
    <row r="48" spans="1:9" ht="14.4" thickBot="1" x14ac:dyDescent="0.35">
      <c r="B48" s="101">
        <v>2</v>
      </c>
      <c r="C48" s="102" t="s">
        <v>34</v>
      </c>
      <c r="D48" s="103">
        <f>D47*10^-6</f>
        <v>0</v>
      </c>
      <c r="E48" s="103">
        <f t="shared" ref="E48:I48" si="15">E47*10^-6</f>
        <v>0</v>
      </c>
      <c r="F48" s="103">
        <f t="shared" si="15"/>
        <v>0</v>
      </c>
      <c r="G48" s="103">
        <f t="shared" si="15"/>
        <v>8.3999999999999991E-2</v>
      </c>
      <c r="H48" s="103">
        <f t="shared" si="15"/>
        <v>0</v>
      </c>
      <c r="I48" s="103">
        <f t="shared" si="15"/>
        <v>0</v>
      </c>
    </row>
    <row r="49" spans="1:9" x14ac:dyDescent="0.3">
      <c r="B49" s="46">
        <v>3</v>
      </c>
      <c r="C49" s="104" t="s">
        <v>35</v>
      </c>
      <c r="D49" s="18"/>
      <c r="E49" s="18"/>
      <c r="F49" s="18"/>
      <c r="G49" s="18"/>
      <c r="H49" s="18"/>
      <c r="I49" s="18"/>
    </row>
    <row r="50" spans="1:9" x14ac:dyDescent="0.3">
      <c r="A50" s="93">
        <v>8.1</v>
      </c>
      <c r="B50" s="46">
        <v>3</v>
      </c>
      <c r="C50" s="99" t="s">
        <v>36</v>
      </c>
      <c r="D50" s="100">
        <f>D49*$A50</f>
        <v>0</v>
      </c>
      <c r="E50" s="100">
        <f t="shared" ref="E50:I50" si="16">E49*$A50</f>
        <v>0</v>
      </c>
      <c r="F50" s="100">
        <f t="shared" si="16"/>
        <v>0</v>
      </c>
      <c r="G50" s="100">
        <f t="shared" si="16"/>
        <v>0</v>
      </c>
      <c r="H50" s="100">
        <f t="shared" si="16"/>
        <v>0</v>
      </c>
      <c r="I50" s="100">
        <f t="shared" si="16"/>
        <v>0</v>
      </c>
    </row>
    <row r="51" spans="1:9" x14ac:dyDescent="0.3">
      <c r="B51" s="46">
        <v>3</v>
      </c>
      <c r="C51" s="99" t="s">
        <v>37</v>
      </c>
      <c r="D51" s="105">
        <f>D50*10^-6</f>
        <v>0</v>
      </c>
      <c r="E51" s="105">
        <f t="shared" ref="E51:I51" si="17">E50*10^-6</f>
        <v>0</v>
      </c>
      <c r="F51" s="105">
        <f t="shared" si="17"/>
        <v>0</v>
      </c>
      <c r="G51" s="105">
        <f t="shared" si="17"/>
        <v>0</v>
      </c>
      <c r="H51" s="105">
        <f t="shared" si="17"/>
        <v>0</v>
      </c>
      <c r="I51" s="105">
        <f t="shared" si="17"/>
        <v>0</v>
      </c>
    </row>
    <row r="52" spans="1:9" x14ac:dyDescent="0.3">
      <c r="B52" s="46">
        <v>4</v>
      </c>
      <c r="C52" s="104" t="s">
        <v>38</v>
      </c>
      <c r="D52" s="19"/>
      <c r="E52" s="19"/>
      <c r="F52" s="19"/>
      <c r="G52" s="19"/>
      <c r="H52" s="19"/>
      <c r="I52" s="19"/>
    </row>
    <row r="53" spans="1:9" x14ac:dyDescent="0.3">
      <c r="A53" s="93">
        <f>[1]biovolume!C11</f>
        <v>4</v>
      </c>
      <c r="B53" s="46">
        <v>4</v>
      </c>
      <c r="C53" s="99" t="s">
        <v>39</v>
      </c>
      <c r="D53" s="106">
        <f>D52*$A53</f>
        <v>0</v>
      </c>
      <c r="E53" s="106">
        <f t="shared" ref="E53:I53" si="18">E52*$A53</f>
        <v>0</v>
      </c>
      <c r="F53" s="106">
        <f t="shared" si="18"/>
        <v>0</v>
      </c>
      <c r="G53" s="106">
        <f t="shared" si="18"/>
        <v>0</v>
      </c>
      <c r="H53" s="106">
        <f t="shared" si="18"/>
        <v>0</v>
      </c>
      <c r="I53" s="106">
        <f t="shared" si="18"/>
        <v>0</v>
      </c>
    </row>
    <row r="54" spans="1:9" x14ac:dyDescent="0.3">
      <c r="B54" s="46">
        <v>4</v>
      </c>
      <c r="C54" s="99" t="s">
        <v>40</v>
      </c>
      <c r="D54" s="107">
        <f>D53*10^-6</f>
        <v>0</v>
      </c>
      <c r="E54" s="107">
        <f t="shared" ref="E54:I54" si="19">E53*10^-6</f>
        <v>0</v>
      </c>
      <c r="F54" s="107">
        <f t="shared" si="19"/>
        <v>0</v>
      </c>
      <c r="G54" s="107">
        <f t="shared" si="19"/>
        <v>0</v>
      </c>
      <c r="H54" s="107">
        <f t="shared" si="19"/>
        <v>0</v>
      </c>
      <c r="I54" s="107">
        <f t="shared" si="19"/>
        <v>0</v>
      </c>
    </row>
    <row r="55" spans="1:9" x14ac:dyDescent="0.3">
      <c r="B55" s="46">
        <v>5</v>
      </c>
      <c r="C55" s="104" t="s">
        <v>41</v>
      </c>
      <c r="D55" s="19"/>
      <c r="E55" s="19"/>
      <c r="F55" s="19"/>
      <c r="G55" s="19"/>
      <c r="H55" s="19"/>
      <c r="I55" s="19"/>
    </row>
    <row r="56" spans="1:9" x14ac:dyDescent="0.3">
      <c r="A56" s="93">
        <f>[1]biovolume!C43</f>
        <v>2</v>
      </c>
      <c r="B56" s="46">
        <v>5</v>
      </c>
      <c r="C56" s="99" t="s">
        <v>42</v>
      </c>
      <c r="D56" s="106">
        <f>D55*$A56</f>
        <v>0</v>
      </c>
      <c r="E56" s="106">
        <f t="shared" ref="E56:I56" si="20">E55*$A56</f>
        <v>0</v>
      </c>
      <c r="F56" s="106">
        <f t="shared" si="20"/>
        <v>0</v>
      </c>
      <c r="G56" s="106">
        <f t="shared" si="20"/>
        <v>0</v>
      </c>
      <c r="H56" s="106">
        <f t="shared" si="20"/>
        <v>0</v>
      </c>
      <c r="I56" s="106">
        <f t="shared" si="20"/>
        <v>0</v>
      </c>
    </row>
    <row r="57" spans="1:9" x14ac:dyDescent="0.3">
      <c r="B57" s="46">
        <v>5</v>
      </c>
      <c r="C57" s="99" t="s">
        <v>43</v>
      </c>
      <c r="D57" s="107">
        <f>D56*10^-6</f>
        <v>0</v>
      </c>
      <c r="E57" s="107">
        <f t="shared" ref="E57:I57" si="21">E56*10^-6</f>
        <v>0</v>
      </c>
      <c r="F57" s="107">
        <f t="shared" si="21"/>
        <v>0</v>
      </c>
      <c r="G57" s="107">
        <f t="shared" si="21"/>
        <v>0</v>
      </c>
      <c r="H57" s="107">
        <f t="shared" si="21"/>
        <v>0</v>
      </c>
      <c r="I57" s="107">
        <f t="shared" si="21"/>
        <v>0</v>
      </c>
    </row>
    <row r="58" spans="1:9" x14ac:dyDescent="0.3">
      <c r="B58" s="46">
        <v>6</v>
      </c>
      <c r="C58" s="104" t="s">
        <v>44</v>
      </c>
      <c r="D58" s="11"/>
      <c r="E58" s="11"/>
      <c r="F58" s="11"/>
      <c r="G58" s="11"/>
      <c r="H58" s="11"/>
      <c r="I58" s="11"/>
    </row>
    <row r="59" spans="1:9" x14ac:dyDescent="0.3">
      <c r="A59" s="93">
        <f>[1]biovolume!C50</f>
        <v>1</v>
      </c>
      <c r="B59" s="46">
        <v>6</v>
      </c>
      <c r="C59" s="99" t="s">
        <v>45</v>
      </c>
      <c r="D59" s="106">
        <f>D58*$A59</f>
        <v>0</v>
      </c>
      <c r="E59" s="106">
        <f t="shared" ref="E59:I59" si="22">E58*$A59</f>
        <v>0</v>
      </c>
      <c r="F59" s="106">
        <f t="shared" si="22"/>
        <v>0</v>
      </c>
      <c r="G59" s="106">
        <f t="shared" si="22"/>
        <v>0</v>
      </c>
      <c r="H59" s="106">
        <f t="shared" si="22"/>
        <v>0</v>
      </c>
      <c r="I59" s="106">
        <f t="shared" si="22"/>
        <v>0</v>
      </c>
    </row>
    <row r="60" spans="1:9" x14ac:dyDescent="0.3">
      <c r="B60" s="46">
        <v>6</v>
      </c>
      <c r="C60" s="99" t="s">
        <v>46</v>
      </c>
      <c r="D60" s="107">
        <f>D59*10^-6</f>
        <v>0</v>
      </c>
      <c r="E60" s="107">
        <f t="shared" ref="E60:I60" si="23">E59*10^-6</f>
        <v>0</v>
      </c>
      <c r="F60" s="107">
        <f t="shared" si="23"/>
        <v>0</v>
      </c>
      <c r="G60" s="107">
        <f t="shared" si="23"/>
        <v>0</v>
      </c>
      <c r="H60" s="107">
        <f t="shared" si="23"/>
        <v>0</v>
      </c>
      <c r="I60" s="107">
        <f t="shared" si="23"/>
        <v>0</v>
      </c>
    </row>
    <row r="61" spans="1:9" x14ac:dyDescent="0.3">
      <c r="B61" s="46">
        <v>7</v>
      </c>
      <c r="C61" s="104" t="s">
        <v>47</v>
      </c>
      <c r="D61" s="11"/>
      <c r="E61" s="11"/>
      <c r="F61" s="11"/>
      <c r="G61" s="11"/>
      <c r="H61" s="11"/>
      <c r="I61" s="11"/>
    </row>
    <row r="62" spans="1:9" x14ac:dyDescent="0.3">
      <c r="A62" s="93">
        <f>[1]biovolume!C58</f>
        <v>2</v>
      </c>
      <c r="B62" s="46">
        <v>7</v>
      </c>
      <c r="C62" s="99" t="s">
        <v>48</v>
      </c>
      <c r="D62" s="106">
        <f>D61*$A62</f>
        <v>0</v>
      </c>
      <c r="E62" s="106">
        <f t="shared" ref="E62:I62" si="24">E61*$A62</f>
        <v>0</v>
      </c>
      <c r="F62" s="106">
        <f t="shared" si="24"/>
        <v>0</v>
      </c>
      <c r="G62" s="106">
        <f t="shared" si="24"/>
        <v>0</v>
      </c>
      <c r="H62" s="106">
        <f t="shared" si="24"/>
        <v>0</v>
      </c>
      <c r="I62" s="106">
        <f t="shared" si="24"/>
        <v>0</v>
      </c>
    </row>
    <row r="63" spans="1:9" x14ac:dyDescent="0.3">
      <c r="B63" s="46">
        <v>7</v>
      </c>
      <c r="C63" s="99" t="s">
        <v>49</v>
      </c>
      <c r="D63" s="107">
        <f>D62*10^-6</f>
        <v>0</v>
      </c>
      <c r="E63" s="107">
        <f t="shared" ref="E63:I63" si="25">E62*10^-6</f>
        <v>0</v>
      </c>
      <c r="F63" s="107">
        <f t="shared" si="25"/>
        <v>0</v>
      </c>
      <c r="G63" s="107">
        <f t="shared" si="25"/>
        <v>0</v>
      </c>
      <c r="H63" s="107">
        <f t="shared" si="25"/>
        <v>0</v>
      </c>
      <c r="I63" s="107">
        <f t="shared" si="25"/>
        <v>0</v>
      </c>
    </row>
    <row r="64" spans="1:9" x14ac:dyDescent="0.3">
      <c r="B64" s="46">
        <v>8</v>
      </c>
      <c r="C64" s="108" t="s">
        <v>50</v>
      </c>
      <c r="D64" s="207"/>
      <c r="E64" s="207"/>
      <c r="F64" s="207"/>
      <c r="G64" s="208"/>
      <c r="H64" s="208"/>
      <c r="I64" s="207"/>
    </row>
    <row r="65" spans="1:9" x14ac:dyDescent="0.3">
      <c r="A65" s="109">
        <v>122</v>
      </c>
      <c r="B65" s="110">
        <v>8</v>
      </c>
      <c r="C65" s="111" t="s">
        <v>51</v>
      </c>
      <c r="D65" s="112">
        <f>D64*$A65</f>
        <v>0</v>
      </c>
      <c r="E65" s="112">
        <f t="shared" ref="E65:I65" si="26">E64*$A65</f>
        <v>0</v>
      </c>
      <c r="F65" s="112">
        <f t="shared" si="26"/>
        <v>0</v>
      </c>
      <c r="G65" s="112">
        <f t="shared" si="26"/>
        <v>0</v>
      </c>
      <c r="H65" s="112">
        <f t="shared" si="26"/>
        <v>0</v>
      </c>
      <c r="I65" s="112">
        <f t="shared" si="26"/>
        <v>0</v>
      </c>
    </row>
    <row r="66" spans="1:9" x14ac:dyDescent="0.3">
      <c r="B66" s="110">
        <v>8</v>
      </c>
      <c r="C66" s="113" t="s">
        <v>52</v>
      </c>
      <c r="D66" s="114">
        <f>D65*10^-6</f>
        <v>0</v>
      </c>
      <c r="E66" s="114">
        <f t="shared" ref="E66:I66" si="27">E65*10^-6</f>
        <v>0</v>
      </c>
      <c r="F66" s="114">
        <f t="shared" si="27"/>
        <v>0</v>
      </c>
      <c r="G66" s="114">
        <f t="shared" si="27"/>
        <v>0</v>
      </c>
      <c r="H66" s="114">
        <f t="shared" si="27"/>
        <v>0</v>
      </c>
      <c r="I66" s="114">
        <f t="shared" si="27"/>
        <v>0</v>
      </c>
    </row>
    <row r="67" spans="1:9" x14ac:dyDescent="0.3">
      <c r="B67" s="46">
        <v>9</v>
      </c>
      <c r="C67" s="104" t="s">
        <v>53</v>
      </c>
      <c r="D67" s="18"/>
      <c r="E67" s="18"/>
      <c r="F67" s="18"/>
      <c r="G67" s="18"/>
      <c r="H67" s="18"/>
      <c r="I67" s="18"/>
    </row>
    <row r="68" spans="1:9" x14ac:dyDescent="0.3">
      <c r="B68" s="46">
        <v>9</v>
      </c>
      <c r="C68" s="104" t="s">
        <v>54</v>
      </c>
      <c r="D68" s="18"/>
      <c r="E68" s="18"/>
      <c r="F68" s="18"/>
      <c r="G68" s="18"/>
      <c r="H68" s="18"/>
      <c r="I68" s="18"/>
    </row>
    <row r="69" spans="1:9" x14ac:dyDescent="0.3">
      <c r="B69" s="46">
        <v>9</v>
      </c>
      <c r="C69" s="104" t="s">
        <v>55</v>
      </c>
      <c r="D69" s="18"/>
      <c r="E69" s="18"/>
      <c r="F69" s="18"/>
      <c r="G69" s="18"/>
      <c r="H69" s="18"/>
      <c r="I69" s="18"/>
    </row>
    <row r="70" spans="1:9" x14ac:dyDescent="0.3">
      <c r="B70" s="46">
        <v>9</v>
      </c>
      <c r="C70" s="95" t="s">
        <v>56</v>
      </c>
      <c r="D70" s="115">
        <f>SUM(D67:D69)</f>
        <v>0</v>
      </c>
      <c r="E70" s="115">
        <f t="shared" ref="E70:I70" si="28">SUM(E67:E69)</f>
        <v>0</v>
      </c>
      <c r="F70" s="115">
        <f t="shared" si="28"/>
        <v>0</v>
      </c>
      <c r="G70" s="115">
        <f t="shared" si="28"/>
        <v>0</v>
      </c>
      <c r="H70" s="115">
        <f t="shared" si="28"/>
        <v>0</v>
      </c>
      <c r="I70" s="115">
        <f t="shared" si="28"/>
        <v>0</v>
      </c>
    </row>
    <row r="71" spans="1:9" x14ac:dyDescent="0.3">
      <c r="A71" s="93">
        <f>[1]biovolume!C21</f>
        <v>13</v>
      </c>
      <c r="B71" s="94">
        <v>9</v>
      </c>
      <c r="C71" s="95" t="s">
        <v>57</v>
      </c>
      <c r="D71" s="96">
        <f>D70*$A71</f>
        <v>0</v>
      </c>
      <c r="E71" s="96">
        <f t="shared" ref="E71:I71" si="29">E70*$A71</f>
        <v>0</v>
      </c>
      <c r="F71" s="96">
        <f t="shared" si="29"/>
        <v>0</v>
      </c>
      <c r="G71" s="96">
        <f t="shared" si="29"/>
        <v>0</v>
      </c>
      <c r="H71" s="96">
        <f t="shared" si="29"/>
        <v>0</v>
      </c>
      <c r="I71" s="96">
        <f t="shared" si="29"/>
        <v>0</v>
      </c>
    </row>
    <row r="72" spans="1:9" x14ac:dyDescent="0.3">
      <c r="B72" s="94">
        <v>9</v>
      </c>
      <c r="C72" s="116" t="s">
        <v>58</v>
      </c>
      <c r="D72" s="117">
        <f>D71*10^-6</f>
        <v>0</v>
      </c>
      <c r="E72" s="117">
        <f t="shared" ref="E72:I72" si="30">E71*10^-6</f>
        <v>0</v>
      </c>
      <c r="F72" s="117">
        <f t="shared" si="30"/>
        <v>0</v>
      </c>
      <c r="G72" s="117">
        <f t="shared" si="30"/>
        <v>0</v>
      </c>
      <c r="H72" s="117">
        <f t="shared" si="30"/>
        <v>0</v>
      </c>
      <c r="I72" s="117">
        <f t="shared" si="30"/>
        <v>0</v>
      </c>
    </row>
    <row r="73" spans="1:9" x14ac:dyDescent="0.3">
      <c r="B73" s="46">
        <v>10</v>
      </c>
      <c r="C73" s="104" t="s">
        <v>59</v>
      </c>
      <c r="D73" s="18"/>
      <c r="E73" s="18"/>
      <c r="F73" s="18"/>
      <c r="G73" s="18"/>
      <c r="H73" s="18"/>
      <c r="I73" s="18"/>
    </row>
    <row r="74" spans="1:9" x14ac:dyDescent="0.3">
      <c r="B74" s="46">
        <v>10</v>
      </c>
      <c r="C74" s="104" t="s">
        <v>60</v>
      </c>
      <c r="D74" s="18"/>
      <c r="E74" s="18"/>
      <c r="F74" s="18"/>
      <c r="G74" s="18"/>
      <c r="H74" s="18"/>
      <c r="I74" s="18"/>
    </row>
    <row r="75" spans="1:9" x14ac:dyDescent="0.3">
      <c r="B75" s="46">
        <v>10</v>
      </c>
      <c r="C75" s="104" t="s">
        <v>61</v>
      </c>
      <c r="D75" s="18"/>
      <c r="E75" s="18"/>
      <c r="F75" s="18"/>
      <c r="G75" s="18"/>
      <c r="H75" s="18"/>
      <c r="I75" s="18"/>
    </row>
    <row r="76" spans="1:9" x14ac:dyDescent="0.3">
      <c r="B76" s="46">
        <v>10</v>
      </c>
      <c r="C76" s="104" t="s">
        <v>62</v>
      </c>
      <c r="D76" s="18"/>
      <c r="E76" s="18"/>
      <c r="F76" s="18"/>
      <c r="G76" s="18"/>
      <c r="H76" s="18"/>
      <c r="I76" s="18"/>
    </row>
    <row r="77" spans="1:9" x14ac:dyDescent="0.3">
      <c r="B77" s="46">
        <v>10</v>
      </c>
      <c r="C77" s="104" t="s">
        <v>63</v>
      </c>
      <c r="D77" s="18"/>
      <c r="E77" s="18"/>
      <c r="F77" s="18"/>
      <c r="G77" s="18"/>
      <c r="H77" s="18"/>
      <c r="I77" s="18"/>
    </row>
    <row r="78" spans="1:9" x14ac:dyDescent="0.3">
      <c r="B78" s="46">
        <v>10</v>
      </c>
      <c r="C78" s="104" t="s">
        <v>64</v>
      </c>
      <c r="D78" s="18"/>
      <c r="E78" s="18"/>
      <c r="F78" s="18">
        <v>31000</v>
      </c>
      <c r="G78" s="18">
        <v>20000</v>
      </c>
      <c r="H78" s="18"/>
      <c r="I78" s="18"/>
    </row>
    <row r="79" spans="1:9" x14ac:dyDescent="0.3">
      <c r="B79" s="46">
        <v>10</v>
      </c>
      <c r="C79" s="95" t="s">
        <v>65</v>
      </c>
      <c r="D79" s="115">
        <f>SUM(D73:D78)</f>
        <v>0</v>
      </c>
      <c r="E79" s="115">
        <f t="shared" ref="E79:I79" si="31">SUM(E73:E78)</f>
        <v>0</v>
      </c>
      <c r="F79" s="115">
        <f t="shared" si="31"/>
        <v>31000</v>
      </c>
      <c r="G79" s="115">
        <f t="shared" si="31"/>
        <v>20000</v>
      </c>
      <c r="H79" s="115">
        <f t="shared" si="31"/>
        <v>0</v>
      </c>
      <c r="I79" s="115">
        <f t="shared" si="31"/>
        <v>0</v>
      </c>
    </row>
    <row r="80" spans="1:9" x14ac:dyDescent="0.3">
      <c r="A80" s="93">
        <f>[1]biovolume!C23</f>
        <v>50</v>
      </c>
      <c r="B80" s="94">
        <v>10</v>
      </c>
      <c r="C80" s="95" t="s">
        <v>66</v>
      </c>
      <c r="D80" s="96">
        <f>D79*$A80</f>
        <v>0</v>
      </c>
      <c r="E80" s="96">
        <f t="shared" ref="E80:I80" si="32">E79*$A80</f>
        <v>0</v>
      </c>
      <c r="F80" s="96">
        <f t="shared" si="32"/>
        <v>1550000</v>
      </c>
      <c r="G80" s="96">
        <f t="shared" si="32"/>
        <v>1000000</v>
      </c>
      <c r="H80" s="96">
        <f t="shared" si="32"/>
        <v>0</v>
      </c>
      <c r="I80" s="96">
        <f t="shared" si="32"/>
        <v>0</v>
      </c>
    </row>
    <row r="81" spans="1:9" x14ac:dyDescent="0.3">
      <c r="B81" s="94">
        <v>10</v>
      </c>
      <c r="C81" s="116" t="s">
        <v>67</v>
      </c>
      <c r="D81" s="117">
        <f>D80*10^-6</f>
        <v>0</v>
      </c>
      <c r="E81" s="117">
        <f t="shared" ref="E81:I81" si="33">E80*10^-6</f>
        <v>0</v>
      </c>
      <c r="F81" s="117">
        <f t="shared" si="33"/>
        <v>1.5499999999999998</v>
      </c>
      <c r="G81" s="117">
        <f t="shared" si="33"/>
        <v>1</v>
      </c>
      <c r="H81" s="117">
        <f t="shared" si="33"/>
        <v>0</v>
      </c>
      <c r="I81" s="117">
        <f t="shared" si="33"/>
        <v>0</v>
      </c>
    </row>
    <row r="82" spans="1:9" x14ac:dyDescent="0.3">
      <c r="B82" s="46">
        <v>11</v>
      </c>
      <c r="C82" s="118" t="s">
        <v>68</v>
      </c>
      <c r="D82" s="20"/>
      <c r="E82" s="20"/>
      <c r="F82" s="20"/>
      <c r="G82" s="20"/>
      <c r="H82" s="20"/>
      <c r="I82" s="20"/>
    </row>
    <row r="83" spans="1:9" x14ac:dyDescent="0.3">
      <c r="A83" s="93">
        <f>[1]biovolume!C45</f>
        <v>30.82</v>
      </c>
      <c r="B83" s="94">
        <v>11</v>
      </c>
      <c r="C83" s="119" t="s">
        <v>69</v>
      </c>
      <c r="D83" s="120">
        <f>D82*$A83</f>
        <v>0</v>
      </c>
      <c r="E83" s="120">
        <f t="shared" ref="E83:I83" si="34">E82*$A83</f>
        <v>0</v>
      </c>
      <c r="F83" s="120">
        <f t="shared" si="34"/>
        <v>0</v>
      </c>
      <c r="G83" s="120">
        <f t="shared" si="34"/>
        <v>0</v>
      </c>
      <c r="H83" s="120">
        <f t="shared" si="34"/>
        <v>0</v>
      </c>
      <c r="I83" s="120">
        <f t="shared" si="34"/>
        <v>0</v>
      </c>
    </row>
    <row r="84" spans="1:9" x14ac:dyDescent="0.3">
      <c r="B84" s="94">
        <v>11</v>
      </c>
      <c r="C84" s="121" t="s">
        <v>70</v>
      </c>
      <c r="D84" s="122">
        <f>D83*10^-6</f>
        <v>0</v>
      </c>
      <c r="E84" s="122">
        <f t="shared" ref="E84:I84" si="35">E83*10^-6</f>
        <v>0</v>
      </c>
      <c r="F84" s="122">
        <f t="shared" si="35"/>
        <v>0</v>
      </c>
      <c r="G84" s="122">
        <f t="shared" si="35"/>
        <v>0</v>
      </c>
      <c r="H84" s="122">
        <f t="shared" si="35"/>
        <v>0</v>
      </c>
      <c r="I84" s="122">
        <f t="shared" si="35"/>
        <v>0</v>
      </c>
    </row>
    <row r="85" spans="1:9" x14ac:dyDescent="0.3">
      <c r="B85" s="46">
        <v>12</v>
      </c>
      <c r="C85" s="104" t="s">
        <v>71</v>
      </c>
      <c r="D85" s="20"/>
      <c r="E85" s="20"/>
      <c r="F85" s="20"/>
      <c r="G85" s="20"/>
      <c r="H85" s="20"/>
      <c r="I85" s="20"/>
    </row>
    <row r="86" spans="1:9" x14ac:dyDescent="0.3">
      <c r="A86" s="93">
        <f>[1]biovolume!C31</f>
        <v>16</v>
      </c>
      <c r="B86" s="46">
        <v>12</v>
      </c>
      <c r="C86" s="99" t="s">
        <v>72</v>
      </c>
      <c r="D86" s="123">
        <f>D85*$A86</f>
        <v>0</v>
      </c>
      <c r="E86" s="123">
        <f t="shared" ref="E86:H86" si="36">E85*$A86</f>
        <v>0</v>
      </c>
      <c r="F86" s="123">
        <f t="shared" si="36"/>
        <v>0</v>
      </c>
      <c r="G86" s="123">
        <f t="shared" si="36"/>
        <v>0</v>
      </c>
      <c r="H86" s="123">
        <f t="shared" si="36"/>
        <v>0</v>
      </c>
      <c r="I86" s="123">
        <f>I85*$A86</f>
        <v>0</v>
      </c>
    </row>
    <row r="87" spans="1:9" x14ac:dyDescent="0.3">
      <c r="B87" s="46">
        <v>12</v>
      </c>
      <c r="C87" s="99" t="s">
        <v>73</v>
      </c>
      <c r="D87" s="124">
        <f>D86*10^-6</f>
        <v>0</v>
      </c>
      <c r="E87" s="124">
        <f t="shared" ref="E87:I87" si="37">E86*10^-6</f>
        <v>0</v>
      </c>
      <c r="F87" s="124">
        <f t="shared" si="37"/>
        <v>0</v>
      </c>
      <c r="G87" s="124">
        <f t="shared" si="37"/>
        <v>0</v>
      </c>
      <c r="H87" s="124">
        <f t="shared" si="37"/>
        <v>0</v>
      </c>
      <c r="I87" s="124">
        <f t="shared" si="37"/>
        <v>0</v>
      </c>
    </row>
    <row r="88" spans="1:9" x14ac:dyDescent="0.3">
      <c r="B88" s="46">
        <v>13</v>
      </c>
      <c r="C88" s="118" t="s">
        <v>74</v>
      </c>
      <c r="D88" s="18"/>
      <c r="E88" s="18"/>
      <c r="F88" s="18"/>
      <c r="G88" s="18"/>
      <c r="H88" s="18"/>
      <c r="I88" s="18"/>
    </row>
    <row r="89" spans="1:9" x14ac:dyDescent="0.3">
      <c r="A89" s="93">
        <f>[1]biovolume!C36</f>
        <v>7</v>
      </c>
      <c r="B89" s="46">
        <v>13</v>
      </c>
      <c r="C89" s="125" t="s">
        <v>75</v>
      </c>
      <c r="D89" s="126">
        <f>D88*$A89</f>
        <v>0</v>
      </c>
      <c r="E89" s="126">
        <f t="shared" ref="E89:I89" si="38">E88*$A89</f>
        <v>0</v>
      </c>
      <c r="F89" s="126">
        <f t="shared" si="38"/>
        <v>0</v>
      </c>
      <c r="G89" s="126">
        <f t="shared" si="38"/>
        <v>0</v>
      </c>
      <c r="H89" s="126">
        <f t="shared" si="38"/>
        <v>0</v>
      </c>
      <c r="I89" s="126">
        <f t="shared" si="38"/>
        <v>0</v>
      </c>
    </row>
    <row r="90" spans="1:9" x14ac:dyDescent="0.3">
      <c r="B90" s="46">
        <v>13</v>
      </c>
      <c r="C90" s="125" t="s">
        <v>76</v>
      </c>
      <c r="D90" s="127">
        <f>D89*10^-6</f>
        <v>0</v>
      </c>
      <c r="E90" s="127">
        <f t="shared" ref="E90:I90" si="39">E89*10^-6</f>
        <v>0</v>
      </c>
      <c r="F90" s="127">
        <f t="shared" si="39"/>
        <v>0</v>
      </c>
      <c r="G90" s="127">
        <f t="shared" si="39"/>
        <v>0</v>
      </c>
      <c r="H90" s="127">
        <f t="shared" si="39"/>
        <v>0</v>
      </c>
      <c r="I90" s="127">
        <f t="shared" si="39"/>
        <v>0</v>
      </c>
    </row>
    <row r="91" spans="1:9" x14ac:dyDescent="0.3">
      <c r="B91" s="46">
        <v>14</v>
      </c>
      <c r="C91" s="118" t="s">
        <v>77</v>
      </c>
      <c r="D91" s="21"/>
      <c r="E91" s="21"/>
      <c r="F91" s="21"/>
      <c r="G91" s="21"/>
      <c r="H91" s="21"/>
      <c r="I91" s="21"/>
    </row>
    <row r="92" spans="1:9" x14ac:dyDescent="0.3">
      <c r="A92" s="93">
        <f>[1]biovolume!C37</f>
        <v>55</v>
      </c>
      <c r="B92" s="46">
        <v>14</v>
      </c>
      <c r="C92" s="125" t="s">
        <v>78</v>
      </c>
      <c r="D92" s="128">
        <f>D91*$A92</f>
        <v>0</v>
      </c>
      <c r="E92" s="128">
        <f t="shared" ref="E92:I92" si="40">E91*$A92</f>
        <v>0</v>
      </c>
      <c r="F92" s="128">
        <f t="shared" si="40"/>
        <v>0</v>
      </c>
      <c r="G92" s="128">
        <f t="shared" si="40"/>
        <v>0</v>
      </c>
      <c r="H92" s="128">
        <f t="shared" si="40"/>
        <v>0</v>
      </c>
      <c r="I92" s="128">
        <f t="shared" si="40"/>
        <v>0</v>
      </c>
    </row>
    <row r="93" spans="1:9" x14ac:dyDescent="0.3">
      <c r="B93" s="46">
        <v>14</v>
      </c>
      <c r="C93" s="125" t="s">
        <v>79</v>
      </c>
      <c r="D93" s="129">
        <f>D92*10^-6</f>
        <v>0</v>
      </c>
      <c r="E93" s="129">
        <f t="shared" ref="E93:I93" si="41">E92*10^-6</f>
        <v>0</v>
      </c>
      <c r="F93" s="129">
        <f t="shared" si="41"/>
        <v>0</v>
      </c>
      <c r="G93" s="129">
        <f t="shared" si="41"/>
        <v>0</v>
      </c>
      <c r="H93" s="129">
        <f t="shared" si="41"/>
        <v>0</v>
      </c>
      <c r="I93" s="129">
        <f t="shared" si="41"/>
        <v>0</v>
      </c>
    </row>
    <row r="94" spans="1:9" x14ac:dyDescent="0.3">
      <c r="B94" s="46">
        <v>15</v>
      </c>
      <c r="C94" s="118" t="s">
        <v>80</v>
      </c>
      <c r="D94" s="21"/>
      <c r="E94" s="21"/>
      <c r="F94" s="21">
        <v>36000</v>
      </c>
      <c r="G94" s="21"/>
      <c r="H94" s="21"/>
      <c r="I94" s="21"/>
    </row>
    <row r="95" spans="1:9" x14ac:dyDescent="0.3">
      <c r="A95" s="93">
        <f>[1]biovolume!C40</f>
        <v>15</v>
      </c>
      <c r="B95" s="94">
        <v>15</v>
      </c>
      <c r="C95" s="119" t="s">
        <v>81</v>
      </c>
      <c r="D95" s="130">
        <f>D94*$A95</f>
        <v>0</v>
      </c>
      <c r="E95" s="130">
        <f t="shared" ref="E95:I95" si="42">E94*$A95</f>
        <v>0</v>
      </c>
      <c r="F95" s="130">
        <f t="shared" si="42"/>
        <v>540000</v>
      </c>
      <c r="G95" s="130">
        <f t="shared" si="42"/>
        <v>0</v>
      </c>
      <c r="H95" s="130">
        <f t="shared" si="42"/>
        <v>0</v>
      </c>
      <c r="I95" s="130">
        <f t="shared" si="42"/>
        <v>0</v>
      </c>
    </row>
    <row r="96" spans="1:9" x14ac:dyDescent="0.3">
      <c r="B96" s="94">
        <v>15</v>
      </c>
      <c r="C96" s="121" t="s">
        <v>82</v>
      </c>
      <c r="D96" s="131">
        <f>D95*10^-6</f>
        <v>0</v>
      </c>
      <c r="E96" s="131">
        <f t="shared" ref="E96:I96" si="43">E95*10^-6</f>
        <v>0</v>
      </c>
      <c r="F96" s="131">
        <f t="shared" si="43"/>
        <v>0.53999999999999992</v>
      </c>
      <c r="G96" s="131">
        <f t="shared" si="43"/>
        <v>0</v>
      </c>
      <c r="H96" s="131">
        <f t="shared" si="43"/>
        <v>0</v>
      </c>
      <c r="I96" s="131">
        <f t="shared" si="43"/>
        <v>0</v>
      </c>
    </row>
    <row r="97" spans="1:10" x14ac:dyDescent="0.3">
      <c r="B97" s="46">
        <v>16</v>
      </c>
      <c r="C97" s="132" t="s">
        <v>83</v>
      </c>
      <c r="D97" s="21"/>
      <c r="E97" s="21"/>
      <c r="F97" s="21"/>
      <c r="G97" s="21"/>
      <c r="H97" s="21"/>
      <c r="I97" s="21"/>
    </row>
    <row r="98" spans="1:10" x14ac:dyDescent="0.3">
      <c r="B98" s="46">
        <v>16</v>
      </c>
      <c r="C98" s="104" t="s">
        <v>84</v>
      </c>
      <c r="D98" s="18"/>
      <c r="E98" s="18"/>
      <c r="F98" s="18"/>
      <c r="G98" s="18"/>
      <c r="H98" s="18"/>
      <c r="I98" s="18"/>
    </row>
    <row r="99" spans="1:10" x14ac:dyDescent="0.3">
      <c r="B99" s="46">
        <v>16</v>
      </c>
      <c r="C99" s="104" t="s">
        <v>85</v>
      </c>
      <c r="D99" s="18"/>
      <c r="E99" s="18"/>
      <c r="F99" s="18"/>
      <c r="G99" s="18"/>
      <c r="H99" s="18"/>
      <c r="I99" s="18"/>
    </row>
    <row r="100" spans="1:10" x14ac:dyDescent="0.3">
      <c r="B100" s="46">
        <v>16</v>
      </c>
      <c r="C100" s="104" t="s">
        <v>86</v>
      </c>
      <c r="D100" s="18"/>
      <c r="E100" s="18"/>
      <c r="F100" s="18"/>
      <c r="G100" s="18"/>
      <c r="H100" s="18"/>
      <c r="I100" s="18"/>
    </row>
    <row r="101" spans="1:10" x14ac:dyDescent="0.3">
      <c r="B101" s="46">
        <v>16</v>
      </c>
      <c r="C101" s="104" t="s">
        <v>87</v>
      </c>
      <c r="D101" s="18"/>
      <c r="E101" s="18"/>
      <c r="F101" s="18"/>
      <c r="G101" s="18"/>
      <c r="H101" s="18"/>
      <c r="I101" s="18"/>
    </row>
    <row r="102" spans="1:10" x14ac:dyDescent="0.3">
      <c r="B102" s="46">
        <v>16</v>
      </c>
      <c r="C102" s="104" t="s">
        <v>88</v>
      </c>
      <c r="D102" s="18"/>
      <c r="E102" s="18"/>
      <c r="F102" s="18"/>
      <c r="G102" s="18"/>
      <c r="H102" s="18"/>
      <c r="I102" s="18"/>
    </row>
    <row r="103" spans="1:10" x14ac:dyDescent="0.3">
      <c r="B103" s="46">
        <v>16</v>
      </c>
      <c r="C103" s="104" t="s">
        <v>89</v>
      </c>
      <c r="D103" s="18"/>
      <c r="E103" s="18"/>
      <c r="F103" s="18"/>
      <c r="G103" s="18"/>
      <c r="H103" s="18"/>
      <c r="I103" s="18"/>
    </row>
    <row r="104" spans="1:10" x14ac:dyDescent="0.3">
      <c r="B104" s="46">
        <v>16</v>
      </c>
      <c r="C104" s="104" t="s">
        <v>90</v>
      </c>
      <c r="D104" s="18"/>
      <c r="E104" s="18"/>
      <c r="F104" s="18"/>
      <c r="G104" s="18"/>
      <c r="H104" s="18"/>
      <c r="I104" s="18"/>
    </row>
    <row r="105" spans="1:10" x14ac:dyDescent="0.3">
      <c r="B105" s="46">
        <v>16</v>
      </c>
      <c r="C105" s="104" t="s">
        <v>91</v>
      </c>
      <c r="D105" s="18"/>
      <c r="E105" s="18"/>
      <c r="F105" s="18"/>
      <c r="G105" s="18"/>
      <c r="H105" s="18"/>
      <c r="I105" s="18"/>
    </row>
    <row r="106" spans="1:10" x14ac:dyDescent="0.3">
      <c r="B106" s="46">
        <v>16</v>
      </c>
      <c r="C106" s="133" t="s">
        <v>92</v>
      </c>
      <c r="D106" s="115">
        <f>SUM(D97:D105)</f>
        <v>0</v>
      </c>
      <c r="E106" s="115">
        <f t="shared" ref="E106:I106" si="44">SUM(E97:E105)</f>
        <v>0</v>
      </c>
      <c r="F106" s="115">
        <f t="shared" si="44"/>
        <v>0</v>
      </c>
      <c r="G106" s="115">
        <f t="shared" si="44"/>
        <v>0</v>
      </c>
      <c r="H106" s="115">
        <f t="shared" si="44"/>
        <v>0</v>
      </c>
      <c r="I106" s="115">
        <f t="shared" si="44"/>
        <v>0</v>
      </c>
    </row>
    <row r="107" spans="1:10" x14ac:dyDescent="0.3">
      <c r="A107" s="134">
        <v>290</v>
      </c>
      <c r="B107" s="94">
        <v>16</v>
      </c>
      <c r="C107" s="133" t="s">
        <v>93</v>
      </c>
      <c r="D107" s="96">
        <f>D106*$A107</f>
        <v>0</v>
      </c>
      <c r="E107" s="96">
        <f t="shared" ref="E107:I107" si="45">E106*$A107</f>
        <v>0</v>
      </c>
      <c r="F107" s="96">
        <f t="shared" si="45"/>
        <v>0</v>
      </c>
      <c r="G107" s="96">
        <f t="shared" si="45"/>
        <v>0</v>
      </c>
      <c r="H107" s="96">
        <f t="shared" si="45"/>
        <v>0</v>
      </c>
      <c r="I107" s="96">
        <f t="shared" si="45"/>
        <v>0</v>
      </c>
      <c r="J107" s="135"/>
    </row>
    <row r="108" spans="1:10" x14ac:dyDescent="0.3">
      <c r="A108" s="94"/>
      <c r="B108" s="94">
        <v>16</v>
      </c>
      <c r="C108" s="136" t="s">
        <v>94</v>
      </c>
      <c r="D108" s="117">
        <f>D107*10^-6</f>
        <v>0</v>
      </c>
      <c r="E108" s="117">
        <f t="shared" ref="E108:I108" si="46">E107*10^-6</f>
        <v>0</v>
      </c>
      <c r="F108" s="117">
        <f t="shared" si="46"/>
        <v>0</v>
      </c>
      <c r="G108" s="117">
        <f t="shared" si="46"/>
        <v>0</v>
      </c>
      <c r="H108" s="117">
        <f t="shared" si="46"/>
        <v>0</v>
      </c>
      <c r="I108" s="117">
        <f t="shared" si="46"/>
        <v>0</v>
      </c>
    </row>
    <row r="109" spans="1:10" x14ac:dyDescent="0.3">
      <c r="B109" s="46">
        <v>17</v>
      </c>
      <c r="C109" s="132" t="s">
        <v>95</v>
      </c>
      <c r="D109" s="22"/>
      <c r="E109" s="18"/>
      <c r="F109" s="18"/>
      <c r="G109" s="18"/>
      <c r="H109" s="18"/>
      <c r="I109" s="18"/>
    </row>
    <row r="110" spans="1:10" x14ac:dyDescent="0.3">
      <c r="A110" s="134">
        <f>[1]biovolume!C4</f>
        <v>125</v>
      </c>
      <c r="B110" s="94">
        <v>17</v>
      </c>
      <c r="C110" s="133" t="s">
        <v>96</v>
      </c>
      <c r="D110" s="96">
        <f>D109*$A110</f>
        <v>0</v>
      </c>
      <c r="E110" s="96">
        <f t="shared" ref="E110:I110" si="47">E109*$A110</f>
        <v>0</v>
      </c>
      <c r="F110" s="96">
        <f t="shared" si="47"/>
        <v>0</v>
      </c>
      <c r="G110" s="96">
        <f t="shared" si="47"/>
        <v>0</v>
      </c>
      <c r="H110" s="96">
        <f t="shared" si="47"/>
        <v>0</v>
      </c>
      <c r="I110" s="96">
        <f t="shared" si="47"/>
        <v>0</v>
      </c>
    </row>
    <row r="111" spans="1:10" x14ac:dyDescent="0.3">
      <c r="A111" s="94"/>
      <c r="B111" s="94">
        <v>17</v>
      </c>
      <c r="C111" s="136" t="s">
        <v>97</v>
      </c>
      <c r="D111" s="117">
        <f>D110*10^-6</f>
        <v>0</v>
      </c>
      <c r="E111" s="117">
        <f t="shared" ref="E111:I111" si="48">E110*10^-6</f>
        <v>0</v>
      </c>
      <c r="F111" s="117">
        <f t="shared" si="48"/>
        <v>0</v>
      </c>
      <c r="G111" s="117">
        <f t="shared" si="48"/>
        <v>0</v>
      </c>
      <c r="H111" s="117">
        <f t="shared" si="48"/>
        <v>0</v>
      </c>
      <c r="I111" s="117">
        <f t="shared" si="48"/>
        <v>0</v>
      </c>
    </row>
    <row r="112" spans="1:10" x14ac:dyDescent="0.3">
      <c r="B112" s="46">
        <v>18</v>
      </c>
      <c r="C112" s="132" t="s">
        <v>98</v>
      </c>
      <c r="D112" s="18"/>
      <c r="E112" s="18"/>
      <c r="F112" s="18"/>
      <c r="G112" s="18"/>
      <c r="H112" s="18"/>
      <c r="I112" s="18"/>
    </row>
    <row r="113" spans="1:9" x14ac:dyDescent="0.3">
      <c r="B113" s="46">
        <v>18</v>
      </c>
      <c r="C113" s="104" t="s">
        <v>99</v>
      </c>
      <c r="D113" s="18"/>
      <c r="E113" s="18"/>
      <c r="F113" s="18">
        <v>4600</v>
      </c>
      <c r="G113" s="18"/>
      <c r="H113" s="18"/>
      <c r="I113" s="18"/>
    </row>
    <row r="114" spans="1:9" x14ac:dyDescent="0.3">
      <c r="B114" s="46">
        <v>18</v>
      </c>
      <c r="C114" s="104" t="s">
        <v>100</v>
      </c>
      <c r="D114" s="18"/>
      <c r="E114" s="18"/>
      <c r="F114" s="18"/>
      <c r="G114" s="18"/>
      <c r="H114" s="18"/>
      <c r="I114" s="18"/>
    </row>
    <row r="115" spans="1:9" x14ac:dyDescent="0.3">
      <c r="B115" s="46">
        <v>18</v>
      </c>
      <c r="C115" s="104" t="s">
        <v>101</v>
      </c>
      <c r="D115" s="18"/>
      <c r="E115" s="18"/>
      <c r="F115" s="18"/>
      <c r="G115" s="18"/>
      <c r="H115" s="18"/>
      <c r="I115" s="18"/>
    </row>
    <row r="116" spans="1:9" x14ac:dyDescent="0.3">
      <c r="B116" s="46">
        <v>18</v>
      </c>
      <c r="C116" s="104" t="s">
        <v>102</v>
      </c>
      <c r="D116" s="18"/>
      <c r="E116" s="18">
        <v>120000</v>
      </c>
      <c r="F116" s="18"/>
      <c r="G116" s="18"/>
      <c r="H116" s="18"/>
      <c r="I116" s="18"/>
    </row>
    <row r="117" spans="1:9" x14ac:dyDescent="0.3">
      <c r="B117" s="46">
        <v>18</v>
      </c>
      <c r="C117" s="133" t="s">
        <v>103</v>
      </c>
      <c r="D117" s="115">
        <f t="shared" ref="D117:I117" si="49">SUM(D112:D116)</f>
        <v>0</v>
      </c>
      <c r="E117" s="115">
        <f t="shared" si="49"/>
        <v>120000</v>
      </c>
      <c r="F117" s="115">
        <f t="shared" si="49"/>
        <v>4600</v>
      </c>
      <c r="G117" s="115">
        <f t="shared" si="49"/>
        <v>0</v>
      </c>
      <c r="H117" s="115">
        <f t="shared" si="49"/>
        <v>0</v>
      </c>
      <c r="I117" s="115">
        <f t="shared" si="49"/>
        <v>0</v>
      </c>
    </row>
    <row r="118" spans="1:9" x14ac:dyDescent="0.3">
      <c r="A118" s="134">
        <f>[1]biovolume!C5</f>
        <v>72</v>
      </c>
      <c r="B118" s="94">
        <v>18</v>
      </c>
      <c r="C118" s="133" t="s">
        <v>104</v>
      </c>
      <c r="D118" s="96">
        <f>D117*$A118</f>
        <v>0</v>
      </c>
      <c r="E118" s="96">
        <f t="shared" ref="E118:I118" si="50">E117*$A118</f>
        <v>8640000</v>
      </c>
      <c r="F118" s="96">
        <f t="shared" si="50"/>
        <v>331200</v>
      </c>
      <c r="G118" s="96">
        <f t="shared" si="50"/>
        <v>0</v>
      </c>
      <c r="H118" s="96">
        <f t="shared" si="50"/>
        <v>0</v>
      </c>
      <c r="I118" s="96">
        <f t="shared" si="50"/>
        <v>0</v>
      </c>
    </row>
    <row r="119" spans="1:9" x14ac:dyDescent="0.3">
      <c r="A119" s="94"/>
      <c r="B119" s="94">
        <v>18</v>
      </c>
      <c r="C119" s="136" t="s">
        <v>105</v>
      </c>
      <c r="D119" s="117">
        <f>D118*10^-6</f>
        <v>0</v>
      </c>
      <c r="E119" s="117">
        <f t="shared" ref="E119:I119" si="51">E118*10^-6</f>
        <v>8.6399999999999988</v>
      </c>
      <c r="F119" s="117">
        <f t="shared" si="51"/>
        <v>0.33119999999999999</v>
      </c>
      <c r="G119" s="117">
        <f t="shared" si="51"/>
        <v>0</v>
      </c>
      <c r="H119" s="117">
        <f t="shared" si="51"/>
        <v>0</v>
      </c>
      <c r="I119" s="117">
        <f t="shared" si="51"/>
        <v>0</v>
      </c>
    </row>
    <row r="120" spans="1:9" x14ac:dyDescent="0.3">
      <c r="A120" s="94"/>
      <c r="B120" s="46">
        <v>19</v>
      </c>
      <c r="C120" s="104" t="s">
        <v>106</v>
      </c>
      <c r="D120" s="11"/>
      <c r="E120" s="11"/>
      <c r="F120" s="11">
        <v>74000</v>
      </c>
      <c r="G120" s="11">
        <v>14000</v>
      </c>
      <c r="H120" s="11"/>
      <c r="I120" s="11"/>
    </row>
    <row r="121" spans="1:9" x14ac:dyDescent="0.3">
      <c r="A121" s="93">
        <f>[1]biovolume!C61</f>
        <v>95</v>
      </c>
      <c r="B121" s="94">
        <v>19</v>
      </c>
      <c r="C121" s="95" t="s">
        <v>107</v>
      </c>
      <c r="D121" s="137">
        <f>D120*$A121</f>
        <v>0</v>
      </c>
      <c r="E121" s="137">
        <f t="shared" ref="E121:I121" si="52">E120*$A121</f>
        <v>0</v>
      </c>
      <c r="F121" s="137">
        <f t="shared" si="52"/>
        <v>7030000</v>
      </c>
      <c r="G121" s="137">
        <f t="shared" si="52"/>
        <v>1330000</v>
      </c>
      <c r="H121" s="137">
        <f t="shared" si="52"/>
        <v>0</v>
      </c>
      <c r="I121" s="137">
        <f t="shared" si="52"/>
        <v>0</v>
      </c>
    </row>
    <row r="122" spans="1:9" x14ac:dyDescent="0.3">
      <c r="A122" s="94"/>
      <c r="B122" s="94">
        <v>19</v>
      </c>
      <c r="C122" s="116" t="s">
        <v>108</v>
      </c>
      <c r="D122" s="138">
        <f>D121*10^-6</f>
        <v>0</v>
      </c>
      <c r="E122" s="138">
        <f t="shared" ref="E122:I122" si="53">E121*10^-6</f>
        <v>0</v>
      </c>
      <c r="F122" s="138">
        <f t="shared" si="53"/>
        <v>7.0299999999999994</v>
      </c>
      <c r="G122" s="138">
        <f t="shared" si="53"/>
        <v>1.3299999999999998</v>
      </c>
      <c r="H122" s="138">
        <f t="shared" si="53"/>
        <v>0</v>
      </c>
      <c r="I122" s="138">
        <f t="shared" si="53"/>
        <v>0</v>
      </c>
    </row>
    <row r="123" spans="1:9" x14ac:dyDescent="0.3">
      <c r="A123" s="94"/>
      <c r="B123" s="46">
        <v>20</v>
      </c>
      <c r="C123" s="104" t="s">
        <v>109</v>
      </c>
      <c r="D123" s="19"/>
      <c r="E123" s="19"/>
      <c r="F123" s="19"/>
      <c r="G123" s="19"/>
      <c r="H123" s="19"/>
      <c r="I123" s="19"/>
    </row>
    <row r="124" spans="1:9" x14ac:dyDescent="0.3">
      <c r="A124" s="134">
        <f>[1]biovolume!C12</f>
        <v>70.2</v>
      </c>
      <c r="B124" s="94">
        <v>20</v>
      </c>
      <c r="C124" s="95" t="s">
        <v>110</v>
      </c>
      <c r="D124" s="137">
        <f>D123*$A124</f>
        <v>0</v>
      </c>
      <c r="E124" s="137">
        <f t="shared" ref="E124:I124" si="54">E123*$A124</f>
        <v>0</v>
      </c>
      <c r="F124" s="137">
        <f t="shared" si="54"/>
        <v>0</v>
      </c>
      <c r="G124" s="137">
        <f t="shared" si="54"/>
        <v>0</v>
      </c>
      <c r="H124" s="137">
        <f t="shared" si="54"/>
        <v>0</v>
      </c>
      <c r="I124" s="137">
        <f t="shared" si="54"/>
        <v>0</v>
      </c>
    </row>
    <row r="125" spans="1:9" x14ac:dyDescent="0.3">
      <c r="A125" s="94"/>
      <c r="B125" s="94">
        <v>20</v>
      </c>
      <c r="C125" s="116" t="s">
        <v>111</v>
      </c>
      <c r="D125" s="138">
        <f>D124*10^-6</f>
        <v>0</v>
      </c>
      <c r="E125" s="138">
        <f t="shared" ref="E125:I125" si="55">E124*10^-6</f>
        <v>0</v>
      </c>
      <c r="F125" s="138">
        <f t="shared" si="55"/>
        <v>0</v>
      </c>
      <c r="G125" s="138">
        <f t="shared" si="55"/>
        <v>0</v>
      </c>
      <c r="H125" s="138">
        <f t="shared" si="55"/>
        <v>0</v>
      </c>
      <c r="I125" s="138">
        <f t="shared" si="55"/>
        <v>0</v>
      </c>
    </row>
    <row r="126" spans="1:9" x14ac:dyDescent="0.3">
      <c r="A126" s="94"/>
      <c r="B126" s="46">
        <v>21</v>
      </c>
      <c r="C126" s="104" t="s">
        <v>112</v>
      </c>
      <c r="D126" s="19"/>
      <c r="E126" s="19"/>
      <c r="F126" s="19"/>
      <c r="G126" s="19"/>
      <c r="H126" s="19"/>
      <c r="I126" s="19"/>
    </row>
    <row r="127" spans="1:9" x14ac:dyDescent="0.3">
      <c r="A127" s="134">
        <f>[1]biovolume!C13</f>
        <v>65.7</v>
      </c>
      <c r="B127" s="94">
        <v>21</v>
      </c>
      <c r="C127" s="95" t="s">
        <v>113</v>
      </c>
      <c r="D127" s="137">
        <f>D126*$A127</f>
        <v>0</v>
      </c>
      <c r="E127" s="137">
        <f t="shared" ref="E127:I127" si="56">E126*$A127</f>
        <v>0</v>
      </c>
      <c r="F127" s="137">
        <f t="shared" si="56"/>
        <v>0</v>
      </c>
      <c r="G127" s="137">
        <f t="shared" si="56"/>
        <v>0</v>
      </c>
      <c r="H127" s="137">
        <f t="shared" si="56"/>
        <v>0</v>
      </c>
      <c r="I127" s="137">
        <f t="shared" si="56"/>
        <v>0</v>
      </c>
    </row>
    <row r="128" spans="1:9" x14ac:dyDescent="0.3">
      <c r="A128" s="94"/>
      <c r="B128" s="94">
        <v>21</v>
      </c>
      <c r="C128" s="116" t="s">
        <v>114</v>
      </c>
      <c r="D128" s="138">
        <f>D127*10^-6</f>
        <v>0</v>
      </c>
      <c r="E128" s="138">
        <f t="shared" ref="E128:I128" si="57">E127*10^-6</f>
        <v>0</v>
      </c>
      <c r="F128" s="138">
        <f t="shared" si="57"/>
        <v>0</v>
      </c>
      <c r="G128" s="138">
        <f t="shared" si="57"/>
        <v>0</v>
      </c>
      <c r="H128" s="138">
        <f t="shared" si="57"/>
        <v>0</v>
      </c>
      <c r="I128" s="138">
        <f t="shared" si="57"/>
        <v>0</v>
      </c>
    </row>
    <row r="129" spans="1:9" x14ac:dyDescent="0.3">
      <c r="A129" s="94"/>
      <c r="B129" s="94"/>
      <c r="C129" s="104" t="s">
        <v>115</v>
      </c>
      <c r="D129" s="209"/>
      <c r="E129" s="210"/>
      <c r="F129" s="210"/>
      <c r="G129" s="210"/>
      <c r="H129" s="210"/>
      <c r="I129" s="210"/>
    </row>
    <row r="130" spans="1:9" x14ac:dyDescent="0.3">
      <c r="A130" s="134">
        <v>70.2</v>
      </c>
      <c r="B130" s="46">
        <v>22</v>
      </c>
      <c r="C130" s="95" t="s">
        <v>116</v>
      </c>
      <c r="D130" s="139">
        <f>D129*$A130</f>
        <v>0</v>
      </c>
      <c r="E130" s="139">
        <f t="shared" ref="E130:I130" si="58">E129*$A130</f>
        <v>0</v>
      </c>
      <c r="F130" s="139">
        <f t="shared" si="58"/>
        <v>0</v>
      </c>
      <c r="G130" s="139">
        <f t="shared" si="58"/>
        <v>0</v>
      </c>
      <c r="H130" s="139">
        <f t="shared" si="58"/>
        <v>0</v>
      </c>
      <c r="I130" s="139">
        <f t="shared" si="58"/>
        <v>0</v>
      </c>
    </row>
    <row r="131" spans="1:9" x14ac:dyDescent="0.3">
      <c r="A131" s="94"/>
      <c r="B131" s="46">
        <v>22</v>
      </c>
      <c r="C131" s="116" t="s">
        <v>117</v>
      </c>
      <c r="D131" s="140">
        <f>D130*10^-6</f>
        <v>0</v>
      </c>
      <c r="E131" s="140">
        <f t="shared" ref="E131:I131" si="59">E130*10^-6</f>
        <v>0</v>
      </c>
      <c r="F131" s="140">
        <f t="shared" si="59"/>
        <v>0</v>
      </c>
      <c r="G131" s="140">
        <f t="shared" si="59"/>
        <v>0</v>
      </c>
      <c r="H131" s="140">
        <f t="shared" si="59"/>
        <v>0</v>
      </c>
      <c r="I131" s="140">
        <f t="shared" si="59"/>
        <v>0</v>
      </c>
    </row>
    <row r="132" spans="1:9" x14ac:dyDescent="0.3">
      <c r="A132" s="94"/>
      <c r="B132" s="46">
        <v>23</v>
      </c>
      <c r="C132" s="104" t="s">
        <v>118</v>
      </c>
      <c r="D132" s="19"/>
      <c r="E132" s="19"/>
      <c r="F132" s="19"/>
      <c r="G132" s="19"/>
      <c r="H132" s="19"/>
      <c r="I132" s="19"/>
    </row>
    <row r="133" spans="1:9" x14ac:dyDescent="0.3">
      <c r="A133" s="134">
        <f>[1]biovolume!C54</f>
        <v>80</v>
      </c>
      <c r="B133" s="46">
        <v>23</v>
      </c>
      <c r="C133" s="99" t="s">
        <v>119</v>
      </c>
      <c r="D133" s="106">
        <f t="shared" ref="D133:I133" si="60">D132*$A133</f>
        <v>0</v>
      </c>
      <c r="E133" s="106">
        <f t="shared" si="60"/>
        <v>0</v>
      </c>
      <c r="F133" s="106">
        <f t="shared" si="60"/>
        <v>0</v>
      </c>
      <c r="G133" s="106">
        <f t="shared" si="60"/>
        <v>0</v>
      </c>
      <c r="H133" s="106">
        <f t="shared" si="60"/>
        <v>0</v>
      </c>
      <c r="I133" s="106">
        <f t="shared" si="60"/>
        <v>0</v>
      </c>
    </row>
    <row r="134" spans="1:9" x14ac:dyDescent="0.3">
      <c r="A134" s="94"/>
      <c r="B134" s="46">
        <v>23</v>
      </c>
      <c r="C134" s="99" t="s">
        <v>120</v>
      </c>
      <c r="D134" s="107">
        <f>D133*10^-6</f>
        <v>0</v>
      </c>
      <c r="E134" s="107">
        <f t="shared" ref="E134:I134" si="61">E133*10^-6</f>
        <v>0</v>
      </c>
      <c r="F134" s="107">
        <f t="shared" si="61"/>
        <v>0</v>
      </c>
      <c r="G134" s="107">
        <f t="shared" si="61"/>
        <v>0</v>
      </c>
      <c r="H134" s="107">
        <f t="shared" si="61"/>
        <v>0</v>
      </c>
      <c r="I134" s="107">
        <f t="shared" si="61"/>
        <v>0</v>
      </c>
    </row>
    <row r="135" spans="1:9" x14ac:dyDescent="0.3">
      <c r="A135" s="94"/>
      <c r="B135" s="46">
        <v>24</v>
      </c>
      <c r="C135" s="104" t="s">
        <v>121</v>
      </c>
      <c r="D135" s="19"/>
      <c r="E135" s="19"/>
      <c r="F135" s="19"/>
      <c r="G135" s="19"/>
      <c r="H135" s="19"/>
      <c r="I135" s="19"/>
    </row>
    <row r="136" spans="1:9" x14ac:dyDescent="0.3">
      <c r="A136" s="134">
        <f>[1]biovolume!C53</f>
        <v>19.7</v>
      </c>
      <c r="B136" s="94">
        <v>24</v>
      </c>
      <c r="C136" s="95" t="s">
        <v>122</v>
      </c>
      <c r="D136" s="137">
        <f>D135*$A136</f>
        <v>0</v>
      </c>
      <c r="E136" s="137">
        <f t="shared" ref="E136:I136" si="62">E135*$A136</f>
        <v>0</v>
      </c>
      <c r="F136" s="137">
        <f t="shared" si="62"/>
        <v>0</v>
      </c>
      <c r="G136" s="137">
        <f t="shared" si="62"/>
        <v>0</v>
      </c>
      <c r="H136" s="137">
        <f t="shared" si="62"/>
        <v>0</v>
      </c>
      <c r="I136" s="137">
        <f t="shared" si="62"/>
        <v>0</v>
      </c>
    </row>
    <row r="137" spans="1:9" x14ac:dyDescent="0.3">
      <c r="A137" s="94"/>
      <c r="B137" s="94">
        <v>24</v>
      </c>
      <c r="C137" s="116" t="s">
        <v>123</v>
      </c>
      <c r="D137" s="138">
        <f>D136*10^-6</f>
        <v>0</v>
      </c>
      <c r="E137" s="138">
        <f t="shared" ref="E137:I137" si="63">E136*10^-6</f>
        <v>0</v>
      </c>
      <c r="F137" s="138">
        <f t="shared" si="63"/>
        <v>0</v>
      </c>
      <c r="G137" s="138">
        <f t="shared" si="63"/>
        <v>0</v>
      </c>
      <c r="H137" s="138">
        <f t="shared" si="63"/>
        <v>0</v>
      </c>
      <c r="I137" s="138">
        <f t="shared" si="63"/>
        <v>0</v>
      </c>
    </row>
    <row r="138" spans="1:9" x14ac:dyDescent="0.3">
      <c r="A138" s="94"/>
      <c r="B138" s="46">
        <v>25</v>
      </c>
      <c r="C138" s="104" t="s">
        <v>124</v>
      </c>
      <c r="D138" s="18"/>
      <c r="E138" s="18"/>
      <c r="F138" s="18"/>
      <c r="G138" s="18"/>
      <c r="H138" s="18"/>
      <c r="I138" s="18"/>
    </row>
    <row r="139" spans="1:9" x14ac:dyDescent="0.3">
      <c r="A139" s="134">
        <f>[1]biovolume!C19</f>
        <v>31</v>
      </c>
      <c r="B139" s="94">
        <v>25</v>
      </c>
      <c r="C139" s="95" t="s">
        <v>393</v>
      </c>
      <c r="D139" s="96">
        <f>D138*$A139</f>
        <v>0</v>
      </c>
      <c r="E139" s="96">
        <f t="shared" ref="E139:I139" si="64">E138*$A139</f>
        <v>0</v>
      </c>
      <c r="F139" s="96">
        <f t="shared" si="64"/>
        <v>0</v>
      </c>
      <c r="G139" s="96">
        <f t="shared" si="64"/>
        <v>0</v>
      </c>
      <c r="H139" s="96">
        <f t="shared" si="64"/>
        <v>0</v>
      </c>
      <c r="I139" s="96">
        <f t="shared" si="64"/>
        <v>0</v>
      </c>
    </row>
    <row r="140" spans="1:9" x14ac:dyDescent="0.3">
      <c r="A140" s="94"/>
      <c r="B140" s="94">
        <v>25</v>
      </c>
      <c r="C140" s="116" t="s">
        <v>392</v>
      </c>
      <c r="D140" s="117">
        <f t="shared" ref="D140:I140" si="65">D139*10^-6</f>
        <v>0</v>
      </c>
      <c r="E140" s="117">
        <f t="shared" si="65"/>
        <v>0</v>
      </c>
      <c r="F140" s="117">
        <f t="shared" si="65"/>
        <v>0</v>
      </c>
      <c r="G140" s="117">
        <f t="shared" si="65"/>
        <v>0</v>
      </c>
      <c r="H140" s="117">
        <f t="shared" si="65"/>
        <v>0</v>
      </c>
      <c r="I140" s="117">
        <f t="shared" si="65"/>
        <v>0</v>
      </c>
    </row>
    <row r="141" spans="1:9" x14ac:dyDescent="0.3">
      <c r="A141" s="94"/>
      <c r="B141" s="46">
        <v>26</v>
      </c>
      <c r="C141" s="104" t="s">
        <v>125</v>
      </c>
      <c r="D141" s="18"/>
      <c r="E141" s="18"/>
      <c r="F141" s="18"/>
      <c r="G141" s="18"/>
      <c r="H141" s="18"/>
      <c r="I141" s="18"/>
    </row>
    <row r="142" spans="1:9" x14ac:dyDescent="0.3">
      <c r="A142" s="94"/>
      <c r="B142" s="46">
        <v>26</v>
      </c>
      <c r="C142" s="104" t="s">
        <v>126</v>
      </c>
      <c r="D142" s="18"/>
      <c r="E142" s="18"/>
      <c r="F142" s="18"/>
      <c r="G142" s="18"/>
      <c r="H142" s="18"/>
      <c r="I142" s="18"/>
    </row>
    <row r="143" spans="1:9" x14ac:dyDescent="0.3">
      <c r="A143" s="94"/>
      <c r="B143" s="46">
        <v>26</v>
      </c>
      <c r="C143" s="104" t="s">
        <v>127</v>
      </c>
      <c r="D143" s="18"/>
      <c r="E143" s="18"/>
      <c r="F143" s="18"/>
      <c r="G143" s="18"/>
      <c r="H143" s="18"/>
      <c r="I143" s="18"/>
    </row>
    <row r="144" spans="1:9" x14ac:dyDescent="0.3">
      <c r="A144" s="94"/>
      <c r="B144" s="46">
        <v>26</v>
      </c>
      <c r="C144" s="95" t="s">
        <v>128</v>
      </c>
      <c r="D144" s="115">
        <f t="shared" ref="D144:I144" si="66">SUM(D141:D143)</f>
        <v>0</v>
      </c>
      <c r="E144" s="115">
        <f t="shared" si="66"/>
        <v>0</v>
      </c>
      <c r="F144" s="115">
        <f t="shared" si="66"/>
        <v>0</v>
      </c>
      <c r="G144" s="115">
        <f t="shared" si="66"/>
        <v>0</v>
      </c>
      <c r="H144" s="115">
        <f t="shared" si="66"/>
        <v>0</v>
      </c>
      <c r="I144" s="115">
        <f t="shared" si="66"/>
        <v>0</v>
      </c>
    </row>
    <row r="145" spans="1:9" x14ac:dyDescent="0.3">
      <c r="A145" s="134">
        <f>[1]biovolume!C26</f>
        <v>410</v>
      </c>
      <c r="B145" s="94">
        <v>26</v>
      </c>
      <c r="C145" s="95" t="s">
        <v>129</v>
      </c>
      <c r="D145" s="96">
        <f>D144*$A145</f>
        <v>0</v>
      </c>
      <c r="E145" s="96">
        <f t="shared" ref="E145:I145" si="67">E144*$A145</f>
        <v>0</v>
      </c>
      <c r="F145" s="96">
        <f t="shared" si="67"/>
        <v>0</v>
      </c>
      <c r="G145" s="96">
        <f t="shared" si="67"/>
        <v>0</v>
      </c>
      <c r="H145" s="96">
        <f t="shared" si="67"/>
        <v>0</v>
      </c>
      <c r="I145" s="96">
        <f t="shared" si="67"/>
        <v>0</v>
      </c>
    </row>
    <row r="146" spans="1:9" x14ac:dyDescent="0.3">
      <c r="A146" s="94"/>
      <c r="B146" s="94">
        <v>26</v>
      </c>
      <c r="C146" s="116" t="s">
        <v>130</v>
      </c>
      <c r="D146" s="117">
        <f t="shared" ref="D146:I146" si="68">D145*10^-6</f>
        <v>0</v>
      </c>
      <c r="E146" s="117">
        <f t="shared" si="68"/>
        <v>0</v>
      </c>
      <c r="F146" s="117">
        <f t="shared" si="68"/>
        <v>0</v>
      </c>
      <c r="G146" s="117">
        <f t="shared" si="68"/>
        <v>0</v>
      </c>
      <c r="H146" s="117">
        <f t="shared" si="68"/>
        <v>0</v>
      </c>
      <c r="I146" s="117">
        <f t="shared" si="68"/>
        <v>0</v>
      </c>
    </row>
    <row r="147" spans="1:9" x14ac:dyDescent="0.3">
      <c r="A147" s="94"/>
      <c r="B147" s="46">
        <v>27</v>
      </c>
      <c r="C147" s="104" t="s">
        <v>131</v>
      </c>
      <c r="D147" s="18"/>
      <c r="E147" s="18"/>
      <c r="F147" s="18"/>
      <c r="G147" s="18"/>
      <c r="H147" s="18"/>
      <c r="I147" s="18"/>
    </row>
    <row r="148" spans="1:9" x14ac:dyDescent="0.3">
      <c r="A148" s="134">
        <f>[1]biovolume!C28</f>
        <v>4</v>
      </c>
      <c r="B148" s="46">
        <v>27</v>
      </c>
      <c r="C148" s="95" t="s">
        <v>132</v>
      </c>
      <c r="D148" s="120">
        <f>D147*$A148</f>
        <v>0</v>
      </c>
      <c r="E148" s="120">
        <f t="shared" ref="E148:I148" si="69">E147*$A148</f>
        <v>0</v>
      </c>
      <c r="F148" s="120">
        <f t="shared" si="69"/>
        <v>0</v>
      </c>
      <c r="G148" s="120">
        <f t="shared" si="69"/>
        <v>0</v>
      </c>
      <c r="H148" s="120">
        <f t="shared" si="69"/>
        <v>0</v>
      </c>
      <c r="I148" s="120">
        <f t="shared" si="69"/>
        <v>0</v>
      </c>
    </row>
    <row r="149" spans="1:9" x14ac:dyDescent="0.3">
      <c r="A149" s="94"/>
      <c r="B149" s="46">
        <v>27</v>
      </c>
      <c r="C149" s="116" t="s">
        <v>133</v>
      </c>
      <c r="D149" s="122">
        <f>D148*10^-6</f>
        <v>0</v>
      </c>
      <c r="E149" s="122">
        <f t="shared" ref="E149:I149" si="70">E148*10^-6</f>
        <v>0</v>
      </c>
      <c r="F149" s="122">
        <f t="shared" si="70"/>
        <v>0</v>
      </c>
      <c r="G149" s="122">
        <f t="shared" si="70"/>
        <v>0</v>
      </c>
      <c r="H149" s="122">
        <f t="shared" si="70"/>
        <v>0</v>
      </c>
      <c r="I149" s="122">
        <f t="shared" si="70"/>
        <v>0</v>
      </c>
    </row>
    <row r="150" spans="1:9" x14ac:dyDescent="0.3">
      <c r="A150" s="94"/>
      <c r="B150" s="46">
        <v>28</v>
      </c>
      <c r="C150" s="104" t="s">
        <v>134</v>
      </c>
      <c r="D150" s="20"/>
      <c r="E150" s="20"/>
      <c r="F150" s="20"/>
      <c r="G150" s="20"/>
      <c r="H150" s="20"/>
      <c r="I150" s="20"/>
    </row>
    <row r="151" spans="1:9" x14ac:dyDescent="0.3">
      <c r="A151" s="94"/>
      <c r="B151" s="46">
        <v>28</v>
      </c>
      <c r="C151" s="104" t="s">
        <v>135</v>
      </c>
      <c r="D151" s="23"/>
      <c r="E151" s="23">
        <v>10000</v>
      </c>
      <c r="F151" s="23">
        <v>350000</v>
      </c>
      <c r="G151" s="23">
        <v>25000</v>
      </c>
      <c r="H151" s="23"/>
      <c r="I151" s="23"/>
    </row>
    <row r="152" spans="1:9" ht="14.4" thickBot="1" x14ac:dyDescent="0.35">
      <c r="A152" s="94"/>
      <c r="B152" s="46">
        <v>28</v>
      </c>
      <c r="C152" s="118" t="s">
        <v>136</v>
      </c>
      <c r="D152" s="23"/>
      <c r="E152" s="23"/>
      <c r="F152" s="23"/>
      <c r="G152" s="24"/>
      <c r="H152" s="24"/>
      <c r="I152" s="24"/>
    </row>
    <row r="153" spans="1:9" x14ac:dyDescent="0.3">
      <c r="A153" s="94"/>
      <c r="B153" s="46">
        <v>28</v>
      </c>
      <c r="C153" s="141" t="s">
        <v>137</v>
      </c>
      <c r="D153" s="142">
        <f>SUM(D150:D152)</f>
        <v>0</v>
      </c>
      <c r="E153" s="142">
        <f t="shared" ref="E153:I153" si="71">SUM(E150:E152)</f>
        <v>10000</v>
      </c>
      <c r="F153" s="142">
        <f t="shared" si="71"/>
        <v>350000</v>
      </c>
      <c r="G153" s="142">
        <f t="shared" si="71"/>
        <v>25000</v>
      </c>
      <c r="H153" s="142">
        <f t="shared" si="71"/>
        <v>0</v>
      </c>
      <c r="I153" s="142">
        <f t="shared" si="71"/>
        <v>0</v>
      </c>
    </row>
    <row r="154" spans="1:9" x14ac:dyDescent="0.3">
      <c r="A154" s="134">
        <f>[1]biovolume!C41</f>
        <v>52</v>
      </c>
      <c r="B154" s="94">
        <v>28</v>
      </c>
      <c r="C154" s="141" t="s">
        <v>138</v>
      </c>
      <c r="D154" s="139">
        <f>D153*$A154</f>
        <v>0</v>
      </c>
      <c r="E154" s="139">
        <f t="shared" ref="E154:I154" si="72">E153*$A154</f>
        <v>520000</v>
      </c>
      <c r="F154" s="139">
        <f t="shared" si="72"/>
        <v>18200000</v>
      </c>
      <c r="G154" s="139">
        <f t="shared" si="72"/>
        <v>1300000</v>
      </c>
      <c r="H154" s="139">
        <f t="shared" si="72"/>
        <v>0</v>
      </c>
      <c r="I154" s="139">
        <f t="shared" si="72"/>
        <v>0</v>
      </c>
    </row>
    <row r="155" spans="1:9" ht="14.4" thickBot="1" x14ac:dyDescent="0.35">
      <c r="A155" s="94"/>
      <c r="B155" s="94">
        <v>28</v>
      </c>
      <c r="C155" s="143" t="s">
        <v>139</v>
      </c>
      <c r="D155" s="144">
        <f>D154*10^-6</f>
        <v>0</v>
      </c>
      <c r="E155" s="144">
        <f t="shared" ref="E155:I155" si="73">E154*10^-6</f>
        <v>0.52</v>
      </c>
      <c r="F155" s="144">
        <f t="shared" si="73"/>
        <v>18.2</v>
      </c>
      <c r="G155" s="144">
        <f t="shared" si="73"/>
        <v>1.3</v>
      </c>
      <c r="H155" s="144">
        <f t="shared" si="73"/>
        <v>0</v>
      </c>
      <c r="I155" s="144">
        <f t="shared" si="73"/>
        <v>0</v>
      </c>
    </row>
    <row r="156" spans="1:9" x14ac:dyDescent="0.3">
      <c r="A156" s="94"/>
      <c r="B156" s="46">
        <v>29</v>
      </c>
      <c r="C156" s="118" t="s">
        <v>140</v>
      </c>
      <c r="D156" s="24"/>
      <c r="E156" s="24"/>
      <c r="F156" s="24"/>
      <c r="G156" s="24"/>
      <c r="H156" s="24"/>
      <c r="I156" s="24"/>
    </row>
    <row r="157" spans="1:9" x14ac:dyDescent="0.3">
      <c r="A157" s="94"/>
      <c r="B157" s="46">
        <v>29</v>
      </c>
      <c r="C157" s="118" t="s">
        <v>141</v>
      </c>
      <c r="D157" s="20"/>
      <c r="E157" s="20"/>
      <c r="F157" s="20"/>
      <c r="G157" s="20"/>
      <c r="H157" s="20"/>
      <c r="I157" s="20"/>
    </row>
    <row r="158" spans="1:9" x14ac:dyDescent="0.3">
      <c r="A158" s="94"/>
      <c r="B158" s="46">
        <v>29</v>
      </c>
      <c r="C158" s="104" t="s">
        <v>142</v>
      </c>
      <c r="D158" s="19"/>
      <c r="E158" s="19"/>
      <c r="F158" s="19"/>
      <c r="G158" s="19"/>
      <c r="H158" s="19"/>
      <c r="I158" s="19"/>
    </row>
    <row r="159" spans="1:9" x14ac:dyDescent="0.3">
      <c r="A159" s="94"/>
      <c r="B159" s="46">
        <v>29</v>
      </c>
      <c r="C159" s="118" t="s">
        <v>143</v>
      </c>
      <c r="D159" s="20"/>
      <c r="E159" s="20"/>
      <c r="F159" s="20"/>
      <c r="G159" s="20"/>
      <c r="H159" s="20"/>
      <c r="I159" s="20"/>
    </row>
    <row r="160" spans="1:9" x14ac:dyDescent="0.3">
      <c r="A160" s="94"/>
      <c r="B160" s="46">
        <v>29</v>
      </c>
      <c r="C160" s="95" t="s">
        <v>144</v>
      </c>
      <c r="D160" s="145">
        <f>SUM(D156:D159)</f>
        <v>0</v>
      </c>
      <c r="E160" s="145">
        <f t="shared" ref="E160:I160" si="74">SUM(E156:E159)</f>
        <v>0</v>
      </c>
      <c r="F160" s="145">
        <f t="shared" si="74"/>
        <v>0</v>
      </c>
      <c r="G160" s="145">
        <f t="shared" si="74"/>
        <v>0</v>
      </c>
      <c r="H160" s="145">
        <f t="shared" si="74"/>
        <v>0</v>
      </c>
      <c r="I160" s="145">
        <f t="shared" si="74"/>
        <v>0</v>
      </c>
    </row>
    <row r="161" spans="1:10" x14ac:dyDescent="0.3">
      <c r="A161" s="134">
        <f>[1]biovolume!C29</f>
        <v>43</v>
      </c>
      <c r="B161" s="94">
        <v>29</v>
      </c>
      <c r="C161" s="95" t="s">
        <v>145</v>
      </c>
      <c r="D161" s="120">
        <f>D160*$A161</f>
        <v>0</v>
      </c>
      <c r="E161" s="120">
        <f t="shared" ref="E161:I161" si="75">E160*$A161</f>
        <v>0</v>
      </c>
      <c r="F161" s="120">
        <f t="shared" si="75"/>
        <v>0</v>
      </c>
      <c r="G161" s="120">
        <f t="shared" si="75"/>
        <v>0</v>
      </c>
      <c r="H161" s="120">
        <f t="shared" si="75"/>
        <v>0</v>
      </c>
      <c r="I161" s="120">
        <f t="shared" si="75"/>
        <v>0</v>
      </c>
    </row>
    <row r="162" spans="1:10" x14ac:dyDescent="0.3">
      <c r="A162" s="94"/>
      <c r="B162" s="94">
        <v>29</v>
      </c>
      <c r="C162" s="116" t="s">
        <v>146</v>
      </c>
      <c r="D162" s="122">
        <f>D161*10^-6</f>
        <v>0</v>
      </c>
      <c r="E162" s="122">
        <f t="shared" ref="E162:I162" si="76">E161*10^-6</f>
        <v>0</v>
      </c>
      <c r="F162" s="122">
        <f t="shared" si="76"/>
        <v>0</v>
      </c>
      <c r="G162" s="122">
        <f t="shared" si="76"/>
        <v>0</v>
      </c>
      <c r="H162" s="122">
        <f t="shared" si="76"/>
        <v>0</v>
      </c>
      <c r="I162" s="122">
        <f t="shared" si="76"/>
        <v>0</v>
      </c>
    </row>
    <row r="163" spans="1:10" x14ac:dyDescent="0.3">
      <c r="A163" s="94"/>
      <c r="B163" s="46">
        <v>30</v>
      </c>
      <c r="C163" s="104" t="s">
        <v>147</v>
      </c>
      <c r="D163" s="20"/>
      <c r="E163" s="20"/>
      <c r="F163" s="20"/>
      <c r="G163" s="20"/>
      <c r="H163" s="20"/>
      <c r="I163" s="20"/>
    </row>
    <row r="164" spans="1:10" x14ac:dyDescent="0.3">
      <c r="A164" s="134">
        <f>[1]biovolume!C48</f>
        <v>4</v>
      </c>
      <c r="B164" s="46">
        <v>30</v>
      </c>
      <c r="C164" s="99" t="s">
        <v>148</v>
      </c>
      <c r="D164" s="123">
        <f>D163*$A164</f>
        <v>0</v>
      </c>
      <c r="E164" s="123">
        <f t="shared" ref="E164:I164" si="77">E163*$A164</f>
        <v>0</v>
      </c>
      <c r="F164" s="123">
        <f t="shared" si="77"/>
        <v>0</v>
      </c>
      <c r="G164" s="123">
        <f t="shared" si="77"/>
        <v>0</v>
      </c>
      <c r="H164" s="123">
        <f t="shared" si="77"/>
        <v>0</v>
      </c>
      <c r="I164" s="123">
        <f t="shared" si="77"/>
        <v>0</v>
      </c>
    </row>
    <row r="165" spans="1:10" x14ac:dyDescent="0.3">
      <c r="A165" s="94"/>
      <c r="B165" s="46">
        <v>30</v>
      </c>
      <c r="C165" s="99" t="s">
        <v>149</v>
      </c>
      <c r="D165" s="146">
        <f>D164*10^-6</f>
        <v>0</v>
      </c>
      <c r="E165" s="127">
        <f t="shared" ref="E165:I165" si="78">E164*10^-6</f>
        <v>0</v>
      </c>
      <c r="F165" s="127">
        <f t="shared" si="78"/>
        <v>0</v>
      </c>
      <c r="G165" s="127">
        <f t="shared" si="78"/>
        <v>0</v>
      </c>
      <c r="H165" s="127">
        <f t="shared" si="78"/>
        <v>0</v>
      </c>
      <c r="I165" s="127">
        <f t="shared" si="78"/>
        <v>0</v>
      </c>
    </row>
    <row r="166" spans="1:10" ht="14.4" thickBot="1" x14ac:dyDescent="0.35">
      <c r="A166" s="94"/>
      <c r="B166" s="46">
        <v>31</v>
      </c>
      <c r="C166" s="147" t="s">
        <v>150</v>
      </c>
      <c r="D166" s="25"/>
      <c r="E166" s="25"/>
      <c r="F166" s="25"/>
      <c r="G166" s="25"/>
      <c r="H166" s="25"/>
      <c r="I166" s="25"/>
    </row>
    <row r="167" spans="1:10" ht="14.4" x14ac:dyDescent="0.3">
      <c r="A167" s="94"/>
      <c r="B167" s="46">
        <v>32</v>
      </c>
      <c r="C167" s="148" t="s">
        <v>151</v>
      </c>
      <c r="D167" s="149">
        <f>D43+D70+D79+D82+D94+D106+D109+D117+D120+D123+D126+D129+D135+D138+D144+D147+D153+D160</f>
        <v>0</v>
      </c>
      <c r="E167" s="149">
        <f t="shared" ref="E167:I167" si="79">E43+E70+E79+E82+E94+E106+E109+E117+E120+E123+E126+E129+E135+E138+E144+E147+E153+E160</f>
        <v>138800</v>
      </c>
      <c r="F167" s="149">
        <f t="shared" si="79"/>
        <v>495600</v>
      </c>
      <c r="G167" s="149">
        <f t="shared" si="79"/>
        <v>63800</v>
      </c>
      <c r="H167" s="149">
        <f t="shared" si="79"/>
        <v>0</v>
      </c>
      <c r="I167" s="149">
        <f t="shared" si="79"/>
        <v>0</v>
      </c>
      <c r="J167" s="46" t="s">
        <v>152</v>
      </c>
    </row>
    <row r="168" spans="1:10" ht="14.4" thickBot="1" x14ac:dyDescent="0.35">
      <c r="A168" s="94"/>
      <c r="B168" s="46">
        <v>33</v>
      </c>
      <c r="C168" s="150" t="s">
        <v>153</v>
      </c>
      <c r="D168" s="151"/>
      <c r="E168" s="151"/>
      <c r="F168" s="151"/>
      <c r="G168" s="151"/>
      <c r="H168" s="151"/>
      <c r="I168" s="151"/>
    </row>
    <row r="169" spans="1:10" ht="14.4" x14ac:dyDescent="0.3">
      <c r="A169" s="94"/>
      <c r="B169" s="46">
        <v>34</v>
      </c>
      <c r="C169" s="229" t="s">
        <v>154</v>
      </c>
      <c r="D169" s="225">
        <f>D46+D49+D52+D55+D58+D61+D64+D85+D88+D91+D132+D163+D166</f>
        <v>0</v>
      </c>
      <c r="E169" s="153">
        <f t="shared" ref="E169:I169" si="80">E46+E49+E52+E55+E58+E61+E64+E85+E88+E91+E132+E163+E166</f>
        <v>0</v>
      </c>
      <c r="F169" s="153">
        <f t="shared" si="80"/>
        <v>0</v>
      </c>
      <c r="G169" s="153">
        <f t="shared" si="80"/>
        <v>8400</v>
      </c>
      <c r="H169" s="153">
        <f t="shared" si="80"/>
        <v>0</v>
      </c>
      <c r="I169" s="153">
        <f t="shared" si="80"/>
        <v>0</v>
      </c>
      <c r="J169" s="46" t="s">
        <v>152</v>
      </c>
    </row>
    <row r="170" spans="1:10" ht="14.4" x14ac:dyDescent="0.3">
      <c r="A170" s="94"/>
      <c r="C170" s="230" t="s">
        <v>155</v>
      </c>
      <c r="D170" s="155">
        <f>D167+D169</f>
        <v>0</v>
      </c>
      <c r="E170" s="155">
        <f t="shared" ref="E170:I170" si="81">E167+E169</f>
        <v>138800</v>
      </c>
      <c r="F170" s="155">
        <f t="shared" si="81"/>
        <v>495600</v>
      </c>
      <c r="G170" s="155">
        <f t="shared" si="81"/>
        <v>72200</v>
      </c>
      <c r="H170" s="155">
        <f t="shared" si="81"/>
        <v>0</v>
      </c>
      <c r="I170" s="155">
        <f t="shared" si="81"/>
        <v>0</v>
      </c>
      <c r="J170" s="46" t="s">
        <v>152</v>
      </c>
    </row>
    <row r="171" spans="1:10" x14ac:dyDescent="0.3">
      <c r="A171" s="94" t="s">
        <v>156</v>
      </c>
      <c r="B171" s="46">
        <v>35</v>
      </c>
      <c r="C171" s="156" t="s">
        <v>157</v>
      </c>
      <c r="D171" s="157"/>
      <c r="E171" s="157"/>
      <c r="F171" s="157"/>
      <c r="G171" s="157"/>
      <c r="H171" s="157"/>
      <c r="I171" s="157"/>
    </row>
    <row r="172" spans="1:10" ht="14.4" x14ac:dyDescent="0.3">
      <c r="A172" s="94" t="s">
        <v>158</v>
      </c>
      <c r="B172" s="46">
        <v>36</v>
      </c>
      <c r="C172" s="231" t="s">
        <v>159</v>
      </c>
      <c r="D172" s="224">
        <f>D44+D71+D80+D83+D95+D107+D110+D118+D121+D124+D127+D130+D136+D139+D145+D148+D154+D161</f>
        <v>0</v>
      </c>
      <c r="E172" s="149">
        <f t="shared" ref="E172:I172" si="82">E44+E71+E80+E83+E95+E107+E110+E118+E121+E124+E127+E130+E136+E139+E145+E148+E154+E161</f>
        <v>9177600</v>
      </c>
      <c r="F172" s="149">
        <f t="shared" si="82"/>
        <v>27651200</v>
      </c>
      <c r="G172" s="149">
        <f t="shared" si="82"/>
        <v>3639600</v>
      </c>
      <c r="H172" s="149">
        <f t="shared" si="82"/>
        <v>0</v>
      </c>
      <c r="I172" s="149">
        <f t="shared" si="82"/>
        <v>0</v>
      </c>
      <c r="J172" s="46" t="s">
        <v>152</v>
      </c>
    </row>
    <row r="173" spans="1:10" ht="14.4" x14ac:dyDescent="0.3">
      <c r="A173" s="94" t="s">
        <v>160</v>
      </c>
      <c r="B173" s="46">
        <v>36</v>
      </c>
      <c r="C173" s="231" t="s">
        <v>161</v>
      </c>
      <c r="D173" s="226">
        <f t="shared" ref="D173:I173" si="83">D172*10^-6</f>
        <v>0</v>
      </c>
      <c r="E173" s="158">
        <f t="shared" si="83"/>
        <v>9.1776</v>
      </c>
      <c r="F173" s="158">
        <f t="shared" si="83"/>
        <v>27.651199999999999</v>
      </c>
      <c r="G173" s="158">
        <f t="shared" si="83"/>
        <v>3.6395999999999997</v>
      </c>
      <c r="H173" s="158">
        <f t="shared" si="83"/>
        <v>0</v>
      </c>
      <c r="I173" s="158">
        <f t="shared" si="83"/>
        <v>0</v>
      </c>
      <c r="J173" s="46" t="s">
        <v>152</v>
      </c>
    </row>
    <row r="174" spans="1:10" ht="14.4" x14ac:dyDescent="0.3">
      <c r="A174" s="94">
        <f>A47+A50+A53+A56+A59+A62+A65+A86+A89+A92+A133+A164</f>
        <v>311.10000000000002</v>
      </c>
      <c r="B174" s="46">
        <v>37</v>
      </c>
      <c r="C174" s="232" t="s">
        <v>162</v>
      </c>
      <c r="D174" s="227">
        <f>D47+D50+D53+D56+D59+D62+D65+D86+D89+D92+D133+D164</f>
        <v>0</v>
      </c>
      <c r="E174" s="160">
        <f t="shared" ref="E174:I174" si="84">E47+E50+E53+E56+E59+E62+E65+E86+E89+E92+E133+E164</f>
        <v>0</v>
      </c>
      <c r="F174" s="160">
        <f t="shared" si="84"/>
        <v>0</v>
      </c>
      <c r="G174" s="160">
        <f t="shared" si="84"/>
        <v>84000</v>
      </c>
      <c r="H174" s="160">
        <f t="shared" si="84"/>
        <v>0</v>
      </c>
      <c r="I174" s="160">
        <f t="shared" si="84"/>
        <v>0</v>
      </c>
      <c r="J174" s="46" t="s">
        <v>152</v>
      </c>
    </row>
    <row r="175" spans="1:10" ht="16.8" x14ac:dyDescent="0.3">
      <c r="A175" s="94"/>
      <c r="B175" s="46">
        <v>37</v>
      </c>
      <c r="C175" s="232" t="s">
        <v>163</v>
      </c>
      <c r="D175" s="228">
        <f t="shared" ref="D175:I175" si="85">D174*10^-6</f>
        <v>0</v>
      </c>
      <c r="E175" s="161">
        <f t="shared" si="85"/>
        <v>0</v>
      </c>
      <c r="F175" s="161">
        <f t="shared" si="85"/>
        <v>0</v>
      </c>
      <c r="G175" s="161">
        <f t="shared" si="85"/>
        <v>8.3999999999999991E-2</v>
      </c>
      <c r="H175" s="161">
        <f t="shared" si="85"/>
        <v>0</v>
      </c>
      <c r="I175" s="161">
        <f t="shared" si="85"/>
        <v>0</v>
      </c>
      <c r="J175" s="46" t="s">
        <v>152</v>
      </c>
    </row>
    <row r="176" spans="1:10" ht="14.4" x14ac:dyDescent="0.3">
      <c r="A176" s="94">
        <f>1458.62+311.1</f>
        <v>1769.7199999999998</v>
      </c>
      <c r="C176" s="230" t="s">
        <v>164</v>
      </c>
      <c r="D176" s="162">
        <f>D172+D174</f>
        <v>0</v>
      </c>
      <c r="E176" s="162">
        <f t="shared" ref="E176:I176" si="86">E172+E174</f>
        <v>9177600</v>
      </c>
      <c r="F176" s="162">
        <f t="shared" si="86"/>
        <v>27651200</v>
      </c>
      <c r="G176" s="162">
        <f t="shared" si="86"/>
        <v>3723600</v>
      </c>
      <c r="H176" s="162">
        <f t="shared" si="86"/>
        <v>0</v>
      </c>
      <c r="I176" s="162">
        <f t="shared" si="86"/>
        <v>0</v>
      </c>
      <c r="J176" s="46" t="s">
        <v>152</v>
      </c>
    </row>
    <row r="177" spans="1:10" ht="17.399999999999999" thickBot="1" x14ac:dyDescent="0.35">
      <c r="A177" s="94"/>
      <c r="B177" s="46" t="s">
        <v>165</v>
      </c>
      <c r="C177" s="234" t="s">
        <v>166</v>
      </c>
      <c r="D177" s="239">
        <f>D176*10^-6</f>
        <v>0</v>
      </c>
      <c r="E177" s="240">
        <f t="shared" ref="E177:I177" si="87">E176*10^-6</f>
        <v>9.1776</v>
      </c>
      <c r="F177" s="240">
        <f t="shared" si="87"/>
        <v>27.651199999999999</v>
      </c>
      <c r="G177" s="240">
        <f t="shared" si="87"/>
        <v>3.7235999999999998</v>
      </c>
      <c r="H177" s="240">
        <f t="shared" si="87"/>
        <v>0</v>
      </c>
      <c r="I177" s="240">
        <f t="shared" si="87"/>
        <v>0</v>
      </c>
      <c r="J177" s="46" t="s">
        <v>152</v>
      </c>
    </row>
    <row r="178" spans="1:10" ht="14.4" thickTop="1" x14ac:dyDescent="0.3">
      <c r="C178" s="235" t="s">
        <v>167</v>
      </c>
      <c r="D178" s="223"/>
      <c r="E178" s="21"/>
      <c r="F178" s="21"/>
      <c r="G178" s="21"/>
      <c r="H178" s="21"/>
      <c r="I178" s="21"/>
    </row>
    <row r="179" spans="1:10" x14ac:dyDescent="0.3">
      <c r="A179" s="93">
        <f>[1]biovolume!C63</f>
        <v>96</v>
      </c>
      <c r="C179" s="99" t="s">
        <v>168</v>
      </c>
      <c r="D179" s="100">
        <f t="shared" ref="D179:I179" si="88">D178*$A179</f>
        <v>0</v>
      </c>
      <c r="E179" s="100">
        <f t="shared" si="88"/>
        <v>0</v>
      </c>
      <c r="F179" s="100">
        <f t="shared" si="88"/>
        <v>0</v>
      </c>
      <c r="G179" s="100">
        <f t="shared" si="88"/>
        <v>0</v>
      </c>
      <c r="H179" s="100">
        <f t="shared" si="88"/>
        <v>0</v>
      </c>
      <c r="I179" s="100">
        <f t="shared" si="88"/>
        <v>0</v>
      </c>
    </row>
    <row r="180" spans="1:10" x14ac:dyDescent="0.3">
      <c r="C180" s="99" t="s">
        <v>169</v>
      </c>
      <c r="D180" s="127">
        <f>D179*10^-6</f>
        <v>0</v>
      </c>
      <c r="E180" s="127">
        <f t="shared" ref="E180:I180" si="89">E179*10^-6</f>
        <v>0</v>
      </c>
      <c r="F180" s="127">
        <f t="shared" si="89"/>
        <v>0</v>
      </c>
      <c r="G180" s="127">
        <f t="shared" si="89"/>
        <v>0</v>
      </c>
      <c r="H180" s="127">
        <f t="shared" si="89"/>
        <v>0</v>
      </c>
      <c r="I180" s="127">
        <f t="shared" si="89"/>
        <v>0</v>
      </c>
    </row>
    <row r="181" spans="1:10" x14ac:dyDescent="0.3">
      <c r="C181" s="104" t="s">
        <v>170</v>
      </c>
      <c r="D181" s="18"/>
      <c r="E181" s="18"/>
      <c r="F181" s="18"/>
      <c r="G181" s="18"/>
      <c r="H181" s="18"/>
      <c r="I181" s="18"/>
    </row>
    <row r="182" spans="1:10" x14ac:dyDescent="0.3">
      <c r="A182" s="134">
        <f>[1]biovolume!C8</f>
        <v>215</v>
      </c>
      <c r="B182" s="94"/>
      <c r="C182" s="95" t="s">
        <v>171</v>
      </c>
      <c r="D182" s="96">
        <f>D181*$A182</f>
        <v>0</v>
      </c>
      <c r="E182" s="96">
        <f t="shared" ref="E182:I182" si="90">E181*$A182</f>
        <v>0</v>
      </c>
      <c r="F182" s="96">
        <f t="shared" si="90"/>
        <v>0</v>
      </c>
      <c r="G182" s="96">
        <f t="shared" si="90"/>
        <v>0</v>
      </c>
      <c r="H182" s="96">
        <f t="shared" si="90"/>
        <v>0</v>
      </c>
      <c r="I182" s="96">
        <f t="shared" si="90"/>
        <v>0</v>
      </c>
    </row>
    <row r="183" spans="1:10" x14ac:dyDescent="0.3">
      <c r="A183" s="94"/>
      <c r="B183" s="94"/>
      <c r="C183" s="95" t="s">
        <v>172</v>
      </c>
      <c r="D183" s="163">
        <f>D182*10^-6</f>
        <v>0</v>
      </c>
      <c r="E183" s="163">
        <f t="shared" ref="E183:I183" si="91">E182*10^-6</f>
        <v>0</v>
      </c>
      <c r="F183" s="163">
        <f t="shared" si="91"/>
        <v>0</v>
      </c>
      <c r="G183" s="163">
        <f t="shared" si="91"/>
        <v>0</v>
      </c>
      <c r="H183" s="163">
        <f t="shared" si="91"/>
        <v>0</v>
      </c>
      <c r="I183" s="163">
        <f t="shared" si="91"/>
        <v>0</v>
      </c>
    </row>
    <row r="184" spans="1:10" x14ac:dyDescent="0.3">
      <c r="A184" s="93"/>
      <c r="C184" s="104" t="s">
        <v>173</v>
      </c>
      <c r="D184" s="18"/>
      <c r="E184" s="18"/>
      <c r="F184" s="18"/>
      <c r="G184" s="18"/>
      <c r="H184" s="18"/>
      <c r="I184" s="18"/>
    </row>
    <row r="185" spans="1:10" x14ac:dyDescent="0.3">
      <c r="A185" s="134">
        <f>[1]biovolume!C64</f>
        <v>133</v>
      </c>
      <c r="B185" s="94"/>
      <c r="C185" s="164" t="s">
        <v>174</v>
      </c>
      <c r="D185" s="165">
        <f>D184*$A185</f>
        <v>0</v>
      </c>
      <c r="E185" s="165">
        <f t="shared" ref="E185:I185" si="92">E184*$A185</f>
        <v>0</v>
      </c>
      <c r="F185" s="165">
        <f t="shared" si="92"/>
        <v>0</v>
      </c>
      <c r="G185" s="165">
        <f t="shared" si="92"/>
        <v>0</v>
      </c>
      <c r="H185" s="165">
        <f t="shared" si="92"/>
        <v>0</v>
      </c>
      <c r="I185" s="165">
        <f t="shared" si="92"/>
        <v>0</v>
      </c>
    </row>
    <row r="186" spans="1:10" x14ac:dyDescent="0.3">
      <c r="A186" s="134"/>
      <c r="B186" s="94"/>
      <c r="C186" s="164" t="s">
        <v>175</v>
      </c>
      <c r="D186" s="166">
        <f>D185*10^-6</f>
        <v>0</v>
      </c>
      <c r="E186" s="166">
        <f t="shared" ref="E186:I186" si="93">E185*10^-6</f>
        <v>0</v>
      </c>
      <c r="F186" s="166">
        <f t="shared" si="93"/>
        <v>0</v>
      </c>
      <c r="G186" s="166">
        <f t="shared" si="93"/>
        <v>0</v>
      </c>
      <c r="H186" s="166">
        <f t="shared" si="93"/>
        <v>0</v>
      </c>
      <c r="I186" s="166">
        <f t="shared" si="93"/>
        <v>0</v>
      </c>
    </row>
    <row r="187" spans="1:10" x14ac:dyDescent="0.3">
      <c r="A187" s="93"/>
      <c r="C187" s="104" t="s">
        <v>176</v>
      </c>
      <c r="D187" s="19"/>
      <c r="E187" s="19"/>
      <c r="F187" s="19"/>
      <c r="G187" s="19"/>
      <c r="H187" s="19"/>
      <c r="I187" s="19"/>
    </row>
    <row r="188" spans="1:10" x14ac:dyDescent="0.3">
      <c r="A188" s="93">
        <f>[1]biovolume!C57</f>
        <v>43</v>
      </c>
      <c r="C188" s="99" t="s">
        <v>177</v>
      </c>
      <c r="D188" s="106">
        <f>D187*$A188</f>
        <v>0</v>
      </c>
      <c r="E188" s="106">
        <f t="shared" ref="E188:I188" si="94">E187*$A188</f>
        <v>0</v>
      </c>
      <c r="F188" s="106">
        <f t="shared" si="94"/>
        <v>0</v>
      </c>
      <c r="G188" s="106">
        <f t="shared" si="94"/>
        <v>0</v>
      </c>
      <c r="H188" s="106">
        <f t="shared" si="94"/>
        <v>0</v>
      </c>
      <c r="I188" s="106">
        <f t="shared" si="94"/>
        <v>0</v>
      </c>
    </row>
    <row r="189" spans="1:10" x14ac:dyDescent="0.3">
      <c r="C189" s="99" t="s">
        <v>178</v>
      </c>
      <c r="D189" s="107">
        <f>D188*10^-6</f>
        <v>0</v>
      </c>
      <c r="E189" s="107">
        <f t="shared" ref="E189:I189" si="95">E188*10^-6</f>
        <v>0</v>
      </c>
      <c r="F189" s="107">
        <f t="shared" si="95"/>
        <v>0</v>
      </c>
      <c r="G189" s="107">
        <f t="shared" si="95"/>
        <v>0</v>
      </c>
      <c r="H189" s="107">
        <f t="shared" si="95"/>
        <v>0</v>
      </c>
      <c r="I189" s="107">
        <f t="shared" si="95"/>
        <v>0</v>
      </c>
    </row>
    <row r="190" spans="1:10" x14ac:dyDescent="0.3">
      <c r="C190" s="104" t="s">
        <v>179</v>
      </c>
      <c r="D190" s="19"/>
      <c r="E190" s="19"/>
      <c r="F190" s="19"/>
      <c r="G190" s="19"/>
      <c r="H190" s="19"/>
      <c r="I190" s="19"/>
    </row>
    <row r="191" spans="1:10" x14ac:dyDescent="0.3">
      <c r="A191" s="93">
        <f>[1]biovolume!C47</f>
        <v>0.45</v>
      </c>
      <c r="C191" s="99" t="s">
        <v>180</v>
      </c>
      <c r="D191" s="106">
        <f>D190*$A191</f>
        <v>0</v>
      </c>
      <c r="E191" s="106">
        <f t="shared" ref="E191:I191" si="96">E190*$A191</f>
        <v>0</v>
      </c>
      <c r="F191" s="106">
        <f t="shared" si="96"/>
        <v>0</v>
      </c>
      <c r="G191" s="106">
        <f t="shared" si="96"/>
        <v>0</v>
      </c>
      <c r="H191" s="106">
        <f t="shared" si="96"/>
        <v>0</v>
      </c>
      <c r="I191" s="106">
        <f t="shared" si="96"/>
        <v>0</v>
      </c>
    </row>
    <row r="192" spans="1:10" x14ac:dyDescent="0.3">
      <c r="A192" s="93"/>
      <c r="C192" s="99" t="s">
        <v>181</v>
      </c>
      <c r="D192" s="107">
        <f>D191*10^-6</f>
        <v>0</v>
      </c>
      <c r="E192" s="107">
        <f t="shared" ref="E192:I192" si="97">E191*10^-6</f>
        <v>0</v>
      </c>
      <c r="F192" s="107">
        <f t="shared" si="97"/>
        <v>0</v>
      </c>
      <c r="G192" s="107">
        <f t="shared" si="97"/>
        <v>0</v>
      </c>
      <c r="H192" s="107">
        <f t="shared" si="97"/>
        <v>0</v>
      </c>
      <c r="I192" s="107">
        <f t="shared" si="97"/>
        <v>0</v>
      </c>
    </row>
    <row r="193" spans="1:9" x14ac:dyDescent="0.3">
      <c r="A193" s="93"/>
      <c r="C193" s="104" t="s">
        <v>182</v>
      </c>
      <c r="D193" s="19"/>
      <c r="E193" s="19"/>
      <c r="F193" s="19"/>
      <c r="G193" s="19"/>
      <c r="H193" s="19"/>
      <c r="I193" s="19"/>
    </row>
    <row r="194" spans="1:9" x14ac:dyDescent="0.3">
      <c r="A194" s="93">
        <f>[1]biovolume!C65</f>
        <v>14</v>
      </c>
      <c r="C194" s="99" t="s">
        <v>183</v>
      </c>
      <c r="D194" s="106">
        <f>D193*$A194</f>
        <v>0</v>
      </c>
      <c r="E194" s="106">
        <f t="shared" ref="E194:I194" si="98">E193*$A194</f>
        <v>0</v>
      </c>
      <c r="F194" s="106">
        <f t="shared" si="98"/>
        <v>0</v>
      </c>
      <c r="G194" s="106">
        <f t="shared" si="98"/>
        <v>0</v>
      </c>
      <c r="H194" s="106">
        <f t="shared" si="98"/>
        <v>0</v>
      </c>
      <c r="I194" s="106">
        <f t="shared" si="98"/>
        <v>0</v>
      </c>
    </row>
    <row r="195" spans="1:9" x14ac:dyDescent="0.3">
      <c r="A195" s="93"/>
      <c r="C195" s="99" t="s">
        <v>184</v>
      </c>
      <c r="D195" s="107">
        <f>D194*10^-6</f>
        <v>0</v>
      </c>
      <c r="E195" s="107">
        <f t="shared" ref="E195:I195" si="99">E194*10^-6</f>
        <v>0</v>
      </c>
      <c r="F195" s="107">
        <f t="shared" si="99"/>
        <v>0</v>
      </c>
      <c r="G195" s="107">
        <f t="shared" si="99"/>
        <v>0</v>
      </c>
      <c r="H195" s="107">
        <f t="shared" si="99"/>
        <v>0</v>
      </c>
      <c r="I195" s="107">
        <f t="shared" si="99"/>
        <v>0</v>
      </c>
    </row>
    <row r="196" spans="1:9" x14ac:dyDescent="0.3">
      <c r="A196" s="93"/>
      <c r="C196" s="104" t="s">
        <v>185</v>
      </c>
      <c r="D196" s="19"/>
      <c r="E196" s="19"/>
      <c r="F196" s="19"/>
      <c r="G196" s="19"/>
      <c r="H196" s="19"/>
      <c r="I196" s="19"/>
    </row>
    <row r="197" spans="1:9" x14ac:dyDescent="0.3">
      <c r="A197" s="134">
        <f>[1]biovolume!C14</f>
        <v>261.3</v>
      </c>
      <c r="B197" s="94"/>
      <c r="C197" s="95" t="s">
        <v>186</v>
      </c>
      <c r="D197" s="137">
        <f>D196*$A197</f>
        <v>0</v>
      </c>
      <c r="E197" s="137">
        <f t="shared" ref="E197:I197" si="100">E196*$A197</f>
        <v>0</v>
      </c>
      <c r="F197" s="137">
        <f t="shared" si="100"/>
        <v>0</v>
      </c>
      <c r="G197" s="137">
        <f t="shared" si="100"/>
        <v>0</v>
      </c>
      <c r="H197" s="137">
        <f t="shared" si="100"/>
        <v>0</v>
      </c>
      <c r="I197" s="137">
        <f t="shared" si="100"/>
        <v>0</v>
      </c>
    </row>
    <row r="198" spans="1:9" x14ac:dyDescent="0.3">
      <c r="A198" s="134"/>
      <c r="B198" s="94"/>
      <c r="C198" s="95" t="s">
        <v>187</v>
      </c>
      <c r="D198" s="167">
        <f>D197*10^-6</f>
        <v>0</v>
      </c>
      <c r="E198" s="167">
        <f t="shared" ref="E198:I198" si="101">E197*10^-6</f>
        <v>0</v>
      </c>
      <c r="F198" s="167">
        <f t="shared" si="101"/>
        <v>0</v>
      </c>
      <c r="G198" s="167">
        <f t="shared" si="101"/>
        <v>0</v>
      </c>
      <c r="H198" s="167">
        <f t="shared" si="101"/>
        <v>0</v>
      </c>
      <c r="I198" s="167">
        <f t="shared" si="101"/>
        <v>0</v>
      </c>
    </row>
    <row r="199" spans="1:9" x14ac:dyDescent="0.3">
      <c r="A199" s="93"/>
      <c r="C199" s="104" t="s">
        <v>188</v>
      </c>
      <c r="D199" s="19"/>
      <c r="E199" s="19"/>
      <c r="F199" s="19"/>
      <c r="G199" s="19"/>
      <c r="H199" s="19"/>
      <c r="I199" s="19"/>
    </row>
    <row r="200" spans="1:9" x14ac:dyDescent="0.3">
      <c r="A200" s="93">
        <f>[1]biovolume!C66</f>
        <v>36</v>
      </c>
      <c r="C200" s="99" t="s">
        <v>189</v>
      </c>
      <c r="D200" s="106">
        <f>D199*$A200</f>
        <v>0</v>
      </c>
      <c r="E200" s="106">
        <f t="shared" ref="E200:I200" si="102">E199*$A200</f>
        <v>0</v>
      </c>
      <c r="F200" s="106">
        <f t="shared" si="102"/>
        <v>0</v>
      </c>
      <c r="G200" s="106">
        <f t="shared" si="102"/>
        <v>0</v>
      </c>
      <c r="H200" s="106">
        <f t="shared" si="102"/>
        <v>0</v>
      </c>
      <c r="I200" s="106">
        <f t="shared" si="102"/>
        <v>0</v>
      </c>
    </row>
    <row r="201" spans="1:9" x14ac:dyDescent="0.3">
      <c r="C201" s="99" t="s">
        <v>190</v>
      </c>
      <c r="D201" s="107">
        <f>D200*10^-6</f>
        <v>0</v>
      </c>
      <c r="E201" s="107">
        <f t="shared" ref="E201:I201" si="103">E200*10^-6</f>
        <v>0</v>
      </c>
      <c r="F201" s="107">
        <f t="shared" si="103"/>
        <v>0</v>
      </c>
      <c r="G201" s="107">
        <f t="shared" si="103"/>
        <v>0</v>
      </c>
      <c r="H201" s="107">
        <f t="shared" si="103"/>
        <v>0</v>
      </c>
      <c r="I201" s="107">
        <f t="shared" si="103"/>
        <v>0</v>
      </c>
    </row>
    <row r="202" spans="1:9" x14ac:dyDescent="0.3">
      <c r="C202" s="104" t="s">
        <v>191</v>
      </c>
      <c r="D202" s="19"/>
      <c r="E202" s="19"/>
      <c r="F202" s="19"/>
      <c r="G202" s="19"/>
      <c r="H202" s="19"/>
      <c r="I202" s="19"/>
    </row>
    <row r="203" spans="1:9" x14ac:dyDescent="0.3">
      <c r="A203" s="93">
        <f>[1]biovolume!C67</f>
        <v>245</v>
      </c>
      <c r="C203" s="99" t="s">
        <v>192</v>
      </c>
      <c r="D203" s="106">
        <f>D202*$A203</f>
        <v>0</v>
      </c>
      <c r="E203" s="106">
        <f t="shared" ref="E203:I203" si="104">E202*$A203</f>
        <v>0</v>
      </c>
      <c r="F203" s="106">
        <f t="shared" si="104"/>
        <v>0</v>
      </c>
      <c r="G203" s="106">
        <f t="shared" si="104"/>
        <v>0</v>
      </c>
      <c r="H203" s="106">
        <f t="shared" si="104"/>
        <v>0</v>
      </c>
      <c r="I203" s="106">
        <f t="shared" si="104"/>
        <v>0</v>
      </c>
    </row>
    <row r="204" spans="1:9" x14ac:dyDescent="0.3">
      <c r="A204" s="93"/>
      <c r="C204" s="99" t="s">
        <v>193</v>
      </c>
      <c r="D204" s="107">
        <f>D203*10^-6</f>
        <v>0</v>
      </c>
      <c r="E204" s="107">
        <f t="shared" ref="E204:I204" si="105">E203*10^-6</f>
        <v>0</v>
      </c>
      <c r="F204" s="107">
        <f t="shared" si="105"/>
        <v>0</v>
      </c>
      <c r="G204" s="107">
        <f t="shared" si="105"/>
        <v>0</v>
      </c>
      <c r="H204" s="107">
        <f t="shared" si="105"/>
        <v>0</v>
      </c>
      <c r="I204" s="107">
        <f t="shared" si="105"/>
        <v>0</v>
      </c>
    </row>
    <row r="205" spans="1:9" x14ac:dyDescent="0.3">
      <c r="A205" s="93"/>
      <c r="C205" s="104" t="s">
        <v>194</v>
      </c>
      <c r="D205" s="19"/>
      <c r="E205" s="19"/>
      <c r="F205" s="19"/>
      <c r="G205" s="19"/>
      <c r="H205" s="19"/>
      <c r="I205" s="19"/>
    </row>
    <row r="206" spans="1:9" x14ac:dyDescent="0.3">
      <c r="A206" s="93">
        <f>[1]biovolume!C15</f>
        <v>287.60000000000002</v>
      </c>
      <c r="C206" s="99" t="s">
        <v>195</v>
      </c>
      <c r="D206" s="106">
        <f>D205*$A206</f>
        <v>0</v>
      </c>
      <c r="E206" s="106">
        <f t="shared" ref="E206:I206" si="106">E205*$A206</f>
        <v>0</v>
      </c>
      <c r="F206" s="106">
        <f t="shared" si="106"/>
        <v>0</v>
      </c>
      <c r="G206" s="106">
        <f t="shared" si="106"/>
        <v>0</v>
      </c>
      <c r="H206" s="106">
        <f t="shared" si="106"/>
        <v>0</v>
      </c>
      <c r="I206" s="106">
        <f t="shared" si="106"/>
        <v>0</v>
      </c>
    </row>
    <row r="207" spans="1:9" x14ac:dyDescent="0.3">
      <c r="A207" s="93"/>
      <c r="C207" s="99" t="s">
        <v>196</v>
      </c>
      <c r="D207" s="107">
        <f>D206*10^-6</f>
        <v>0</v>
      </c>
      <c r="E207" s="107">
        <f t="shared" ref="E207:I207" si="107">E206*10^-6</f>
        <v>0</v>
      </c>
      <c r="F207" s="107">
        <f t="shared" si="107"/>
        <v>0</v>
      </c>
      <c r="G207" s="107">
        <f t="shared" si="107"/>
        <v>0</v>
      </c>
      <c r="H207" s="107">
        <f t="shared" si="107"/>
        <v>0</v>
      </c>
      <c r="I207" s="107">
        <f t="shared" si="107"/>
        <v>0</v>
      </c>
    </row>
    <row r="208" spans="1:9" x14ac:dyDescent="0.3">
      <c r="A208" s="93"/>
      <c r="C208" s="104" t="s">
        <v>197</v>
      </c>
      <c r="D208" s="11"/>
      <c r="E208" s="11"/>
      <c r="F208" s="11"/>
      <c r="G208" s="11"/>
      <c r="H208" s="11"/>
      <c r="I208" s="11"/>
    </row>
    <row r="209" spans="1:9" x14ac:dyDescent="0.3">
      <c r="A209" s="93">
        <f>[1]biovolume!C16</f>
        <v>11</v>
      </c>
      <c r="C209" s="99" t="s">
        <v>198</v>
      </c>
      <c r="D209" s="106">
        <f>D208*$A209</f>
        <v>0</v>
      </c>
      <c r="E209" s="106">
        <f t="shared" ref="E209:I209" si="108">E208*$A209</f>
        <v>0</v>
      </c>
      <c r="F209" s="106">
        <f t="shared" si="108"/>
        <v>0</v>
      </c>
      <c r="G209" s="106">
        <f t="shared" si="108"/>
        <v>0</v>
      </c>
      <c r="H209" s="106">
        <f t="shared" si="108"/>
        <v>0</v>
      </c>
      <c r="I209" s="106">
        <f t="shared" si="108"/>
        <v>0</v>
      </c>
    </row>
    <row r="210" spans="1:9" x14ac:dyDescent="0.3">
      <c r="A210" s="93"/>
      <c r="C210" s="99" t="s">
        <v>199</v>
      </c>
      <c r="D210" s="107">
        <f>D209*10^-6</f>
        <v>0</v>
      </c>
      <c r="E210" s="107">
        <f t="shared" ref="E210:I210" si="109">E209*10^-6</f>
        <v>0</v>
      </c>
      <c r="F210" s="107">
        <f t="shared" si="109"/>
        <v>0</v>
      </c>
      <c r="G210" s="107">
        <f t="shared" si="109"/>
        <v>0</v>
      </c>
      <c r="H210" s="107">
        <f t="shared" si="109"/>
        <v>0</v>
      </c>
      <c r="I210" s="107">
        <f t="shared" si="109"/>
        <v>0</v>
      </c>
    </row>
    <row r="211" spans="1:9" x14ac:dyDescent="0.3">
      <c r="A211" s="93"/>
      <c r="C211" s="104" t="s">
        <v>200</v>
      </c>
      <c r="D211" s="19"/>
      <c r="E211" s="19"/>
      <c r="F211" s="19"/>
      <c r="G211" s="19"/>
      <c r="H211" s="19"/>
      <c r="I211" s="19"/>
    </row>
    <row r="212" spans="1:9" x14ac:dyDescent="0.3">
      <c r="A212" s="134">
        <f>[1]biovolume!C17</f>
        <v>236.5</v>
      </c>
      <c r="B212" s="94"/>
      <c r="C212" s="95" t="s">
        <v>201</v>
      </c>
      <c r="D212" s="137">
        <f>D211*$A212</f>
        <v>0</v>
      </c>
      <c r="E212" s="137">
        <f t="shared" ref="E212:I212" si="110">E211*$A212</f>
        <v>0</v>
      </c>
      <c r="F212" s="137">
        <f t="shared" si="110"/>
        <v>0</v>
      </c>
      <c r="G212" s="137">
        <f t="shared" si="110"/>
        <v>0</v>
      </c>
      <c r="H212" s="137">
        <f t="shared" si="110"/>
        <v>0</v>
      </c>
      <c r="I212" s="137">
        <f t="shared" si="110"/>
        <v>0</v>
      </c>
    </row>
    <row r="213" spans="1:9" x14ac:dyDescent="0.3">
      <c r="A213" s="94"/>
      <c r="B213" s="94"/>
      <c r="C213" s="95" t="s">
        <v>202</v>
      </c>
      <c r="D213" s="167">
        <f>D212*10^-6</f>
        <v>0</v>
      </c>
      <c r="E213" s="167">
        <f t="shared" ref="E213:I213" si="111">E212*10^-6</f>
        <v>0</v>
      </c>
      <c r="F213" s="167">
        <f t="shared" si="111"/>
        <v>0</v>
      </c>
      <c r="G213" s="167">
        <f t="shared" si="111"/>
        <v>0</v>
      </c>
      <c r="H213" s="167">
        <f t="shared" si="111"/>
        <v>0</v>
      </c>
      <c r="I213" s="167">
        <f t="shared" si="111"/>
        <v>0</v>
      </c>
    </row>
    <row r="214" spans="1:9" x14ac:dyDescent="0.3">
      <c r="C214" s="104" t="s">
        <v>203</v>
      </c>
      <c r="D214" s="19"/>
      <c r="E214" s="19"/>
      <c r="F214" s="19"/>
      <c r="G214" s="19"/>
      <c r="H214" s="19"/>
      <c r="I214" s="19"/>
    </row>
    <row r="215" spans="1:9" x14ac:dyDescent="0.3">
      <c r="A215" s="93">
        <f>[1]biovolume!C42</f>
        <v>16.3</v>
      </c>
      <c r="C215" s="99" t="s">
        <v>204</v>
      </c>
      <c r="D215" s="106">
        <f>D214*$A215</f>
        <v>0</v>
      </c>
      <c r="E215" s="106">
        <f t="shared" ref="E215:I215" si="112">E214*$A215</f>
        <v>0</v>
      </c>
      <c r="F215" s="106">
        <f t="shared" si="112"/>
        <v>0</v>
      </c>
      <c r="G215" s="106">
        <f t="shared" si="112"/>
        <v>0</v>
      </c>
      <c r="H215" s="106">
        <f t="shared" si="112"/>
        <v>0</v>
      </c>
      <c r="I215" s="106">
        <f t="shared" si="112"/>
        <v>0</v>
      </c>
    </row>
    <row r="216" spans="1:9" x14ac:dyDescent="0.3">
      <c r="A216" s="93"/>
      <c r="C216" s="99" t="s">
        <v>205</v>
      </c>
      <c r="D216" s="107">
        <f>D215*10^-6</f>
        <v>0</v>
      </c>
      <c r="E216" s="107">
        <f t="shared" ref="E216:I216" si="113">E215*10^-6</f>
        <v>0</v>
      </c>
      <c r="F216" s="107">
        <f t="shared" si="113"/>
        <v>0</v>
      </c>
      <c r="G216" s="107">
        <f t="shared" si="113"/>
        <v>0</v>
      </c>
      <c r="H216" s="107">
        <f t="shared" si="113"/>
        <v>0</v>
      </c>
      <c r="I216" s="107">
        <f t="shared" si="113"/>
        <v>0</v>
      </c>
    </row>
    <row r="217" spans="1:9" x14ac:dyDescent="0.3">
      <c r="A217" s="93"/>
      <c r="C217" s="104" t="s">
        <v>206</v>
      </c>
      <c r="D217" s="19"/>
      <c r="E217" s="19"/>
      <c r="F217" s="19"/>
      <c r="G217" s="19"/>
      <c r="H217" s="19"/>
      <c r="I217" s="19"/>
    </row>
    <row r="218" spans="1:9" x14ac:dyDescent="0.3">
      <c r="A218" s="93">
        <f>[1]biovolume!C55</f>
        <v>18.8</v>
      </c>
      <c r="C218" s="99" t="s">
        <v>207</v>
      </c>
      <c r="D218" s="106">
        <f>D217*$A218</f>
        <v>0</v>
      </c>
      <c r="E218" s="106">
        <f t="shared" ref="E218:I218" si="114">E217*$A218</f>
        <v>0</v>
      </c>
      <c r="F218" s="106">
        <f t="shared" si="114"/>
        <v>0</v>
      </c>
      <c r="G218" s="106">
        <f t="shared" si="114"/>
        <v>0</v>
      </c>
      <c r="H218" s="106">
        <f t="shared" si="114"/>
        <v>0</v>
      </c>
      <c r="I218" s="106">
        <f t="shared" si="114"/>
        <v>0</v>
      </c>
    </row>
    <row r="219" spans="1:9" x14ac:dyDescent="0.3">
      <c r="C219" s="99" t="s">
        <v>208</v>
      </c>
      <c r="D219" s="107">
        <f>D218*10^-6</f>
        <v>0</v>
      </c>
      <c r="E219" s="107">
        <f t="shared" ref="E219:I219" si="115">E218*10^-6</f>
        <v>0</v>
      </c>
      <c r="F219" s="107">
        <f t="shared" si="115"/>
        <v>0</v>
      </c>
      <c r="G219" s="107">
        <f t="shared" si="115"/>
        <v>0</v>
      </c>
      <c r="H219" s="107">
        <f t="shared" si="115"/>
        <v>0</v>
      </c>
      <c r="I219" s="107">
        <f t="shared" si="115"/>
        <v>0</v>
      </c>
    </row>
    <row r="220" spans="1:9" x14ac:dyDescent="0.3">
      <c r="C220" s="104" t="s">
        <v>209</v>
      </c>
      <c r="D220" s="18"/>
      <c r="E220" s="18"/>
      <c r="F220" s="18"/>
      <c r="G220" s="18"/>
      <c r="H220" s="18"/>
      <c r="I220" s="18"/>
    </row>
    <row r="221" spans="1:9" x14ac:dyDescent="0.3">
      <c r="A221" s="93">
        <f>[1]biovolume!C18</f>
        <v>2.2000000000000002</v>
      </c>
      <c r="C221" s="99" t="s">
        <v>210</v>
      </c>
      <c r="D221" s="100">
        <f>D220*$A221</f>
        <v>0</v>
      </c>
      <c r="E221" s="100">
        <f t="shared" ref="E221:I221" si="116">E220*$A221</f>
        <v>0</v>
      </c>
      <c r="F221" s="100">
        <f t="shared" si="116"/>
        <v>0</v>
      </c>
      <c r="G221" s="100">
        <f t="shared" si="116"/>
        <v>0</v>
      </c>
      <c r="H221" s="100">
        <f t="shared" si="116"/>
        <v>0</v>
      </c>
      <c r="I221" s="100">
        <f t="shared" si="116"/>
        <v>0</v>
      </c>
    </row>
    <row r="222" spans="1:9" x14ac:dyDescent="0.3">
      <c r="A222" s="93"/>
      <c r="C222" s="99" t="s">
        <v>211</v>
      </c>
      <c r="D222" s="105">
        <f>D221*10^-6</f>
        <v>0</v>
      </c>
      <c r="E222" s="105">
        <f t="shared" ref="E222:I222" si="117">E221*10^-6</f>
        <v>0</v>
      </c>
      <c r="F222" s="105">
        <f t="shared" si="117"/>
        <v>0</v>
      </c>
      <c r="G222" s="105">
        <f t="shared" si="117"/>
        <v>0</v>
      </c>
      <c r="H222" s="105">
        <f t="shared" si="117"/>
        <v>0</v>
      </c>
      <c r="I222" s="105">
        <f t="shared" si="117"/>
        <v>0</v>
      </c>
    </row>
    <row r="223" spans="1:9" x14ac:dyDescent="0.3">
      <c r="A223" s="93"/>
      <c r="C223" s="104" t="s">
        <v>212</v>
      </c>
      <c r="D223" s="18"/>
      <c r="E223" s="18"/>
      <c r="F223" s="18"/>
      <c r="G223" s="18"/>
      <c r="H223" s="18"/>
      <c r="I223" s="18"/>
    </row>
    <row r="224" spans="1:9" x14ac:dyDescent="0.3">
      <c r="A224" s="134">
        <f>[1]biovolume!C44</f>
        <v>6.3</v>
      </c>
      <c r="B224" s="94"/>
      <c r="C224" s="95" t="s">
        <v>213</v>
      </c>
      <c r="D224" s="96">
        <f>D223*$A224</f>
        <v>0</v>
      </c>
      <c r="E224" s="96">
        <f t="shared" ref="E224:I224" si="118">E223*$A224</f>
        <v>0</v>
      </c>
      <c r="F224" s="96">
        <f t="shared" si="118"/>
        <v>0</v>
      </c>
      <c r="G224" s="96">
        <f t="shared" si="118"/>
        <v>0</v>
      </c>
      <c r="H224" s="96">
        <f t="shared" si="118"/>
        <v>0</v>
      </c>
      <c r="I224" s="96">
        <f t="shared" si="118"/>
        <v>0</v>
      </c>
    </row>
    <row r="225" spans="1:9" x14ac:dyDescent="0.3">
      <c r="A225" s="134"/>
      <c r="B225" s="94"/>
      <c r="C225" s="95" t="s">
        <v>214</v>
      </c>
      <c r="D225" s="163">
        <f>D224*10^-6</f>
        <v>0</v>
      </c>
      <c r="E225" s="163">
        <f t="shared" ref="E225:I225" si="119">E224*10^-6</f>
        <v>0</v>
      </c>
      <c r="F225" s="163">
        <f t="shared" si="119"/>
        <v>0</v>
      </c>
      <c r="G225" s="163">
        <f t="shared" si="119"/>
        <v>0</v>
      </c>
      <c r="H225" s="163">
        <f t="shared" si="119"/>
        <v>0</v>
      </c>
      <c r="I225" s="163">
        <f t="shared" si="119"/>
        <v>0</v>
      </c>
    </row>
    <row r="226" spans="1:9" x14ac:dyDescent="0.3">
      <c r="A226" s="93"/>
      <c r="C226" s="104" t="s">
        <v>215</v>
      </c>
      <c r="D226" s="18"/>
      <c r="E226" s="18"/>
      <c r="F226" s="18"/>
      <c r="G226" s="18"/>
      <c r="H226" s="18"/>
      <c r="I226" s="18"/>
    </row>
    <row r="227" spans="1:9" x14ac:dyDescent="0.3">
      <c r="A227" s="134">
        <f>[1]biovolume!C20</f>
        <v>56</v>
      </c>
      <c r="B227" s="94"/>
      <c r="C227" s="95" t="s">
        <v>216</v>
      </c>
      <c r="D227" s="96">
        <f>D226*$A227</f>
        <v>0</v>
      </c>
      <c r="E227" s="96">
        <f t="shared" ref="E227:I227" si="120">E226*$A227</f>
        <v>0</v>
      </c>
      <c r="F227" s="96">
        <f t="shared" si="120"/>
        <v>0</v>
      </c>
      <c r="G227" s="96">
        <f t="shared" si="120"/>
        <v>0</v>
      </c>
      <c r="H227" s="96">
        <f t="shared" si="120"/>
        <v>0</v>
      </c>
      <c r="I227" s="96">
        <f t="shared" si="120"/>
        <v>0</v>
      </c>
    </row>
    <row r="228" spans="1:9" x14ac:dyDescent="0.3">
      <c r="A228" s="134"/>
      <c r="B228" s="94"/>
      <c r="C228" s="95" t="s">
        <v>217</v>
      </c>
      <c r="D228" s="163">
        <f>D227*10^-6</f>
        <v>0</v>
      </c>
      <c r="E228" s="163">
        <f t="shared" ref="E228:I228" si="121">E227*10^-6</f>
        <v>0</v>
      </c>
      <c r="F228" s="163">
        <f t="shared" si="121"/>
        <v>0</v>
      </c>
      <c r="G228" s="163">
        <f t="shared" si="121"/>
        <v>0</v>
      </c>
      <c r="H228" s="163">
        <f t="shared" si="121"/>
        <v>0</v>
      </c>
      <c r="I228" s="163">
        <f t="shared" si="121"/>
        <v>0</v>
      </c>
    </row>
    <row r="229" spans="1:9" x14ac:dyDescent="0.3">
      <c r="A229" s="93"/>
      <c r="C229" s="104" t="s">
        <v>218</v>
      </c>
      <c r="D229" s="18"/>
      <c r="E229" s="18"/>
      <c r="F229" s="18"/>
      <c r="G229" s="18"/>
      <c r="H229" s="18"/>
      <c r="I229" s="18"/>
    </row>
    <row r="230" spans="1:9" x14ac:dyDescent="0.3">
      <c r="A230" s="134">
        <f>[1]biovolume!C22</f>
        <v>263</v>
      </c>
      <c r="B230" s="94"/>
      <c r="C230" s="95" t="s">
        <v>219</v>
      </c>
      <c r="D230" s="96">
        <f>D229*$A230</f>
        <v>0</v>
      </c>
      <c r="E230" s="96">
        <f t="shared" ref="E230:I230" si="122">E229*$A230</f>
        <v>0</v>
      </c>
      <c r="F230" s="96">
        <f t="shared" si="122"/>
        <v>0</v>
      </c>
      <c r="G230" s="96">
        <f t="shared" si="122"/>
        <v>0</v>
      </c>
      <c r="H230" s="96">
        <f t="shared" si="122"/>
        <v>0</v>
      </c>
      <c r="I230" s="96">
        <f t="shared" si="122"/>
        <v>0</v>
      </c>
    </row>
    <row r="231" spans="1:9" x14ac:dyDescent="0.3">
      <c r="A231" s="134"/>
      <c r="B231" s="94"/>
      <c r="C231" s="95" t="s">
        <v>220</v>
      </c>
      <c r="D231" s="163">
        <f>D230*10^-6</f>
        <v>0</v>
      </c>
      <c r="E231" s="163">
        <f t="shared" ref="E231:I231" si="123">E230*10^-6</f>
        <v>0</v>
      </c>
      <c r="F231" s="163">
        <f t="shared" si="123"/>
        <v>0</v>
      </c>
      <c r="G231" s="163">
        <f t="shared" si="123"/>
        <v>0</v>
      </c>
      <c r="H231" s="163">
        <f t="shared" si="123"/>
        <v>0</v>
      </c>
      <c r="I231" s="163">
        <f t="shared" si="123"/>
        <v>0</v>
      </c>
    </row>
    <row r="232" spans="1:9" x14ac:dyDescent="0.3">
      <c r="A232" s="93"/>
      <c r="C232" s="104" t="s">
        <v>221</v>
      </c>
      <c r="D232" s="18"/>
      <c r="E232" s="18"/>
      <c r="F232" s="18"/>
      <c r="G232" s="18"/>
      <c r="H232" s="18"/>
      <c r="I232" s="18"/>
    </row>
    <row r="233" spans="1:9" x14ac:dyDescent="0.3">
      <c r="A233" s="134">
        <f>[1]biovolume!C24</f>
        <v>170.7</v>
      </c>
      <c r="B233" s="94"/>
      <c r="C233" s="95" t="s">
        <v>222</v>
      </c>
      <c r="D233" s="96">
        <f>D232*$A233</f>
        <v>0</v>
      </c>
      <c r="E233" s="96">
        <f t="shared" ref="E233:I233" si="124">E232*$A233</f>
        <v>0</v>
      </c>
      <c r="F233" s="96">
        <f t="shared" si="124"/>
        <v>0</v>
      </c>
      <c r="G233" s="96">
        <f t="shared" si="124"/>
        <v>0</v>
      </c>
      <c r="H233" s="96">
        <f t="shared" si="124"/>
        <v>0</v>
      </c>
      <c r="I233" s="96">
        <f t="shared" si="124"/>
        <v>0</v>
      </c>
    </row>
    <row r="234" spans="1:9" x14ac:dyDescent="0.3">
      <c r="A234" s="134"/>
      <c r="B234" s="94"/>
      <c r="C234" s="95" t="s">
        <v>223</v>
      </c>
      <c r="D234" s="163">
        <f>D233*10^-6</f>
        <v>0</v>
      </c>
      <c r="E234" s="163">
        <f t="shared" ref="E234:I234" si="125">E233*10^-6</f>
        <v>0</v>
      </c>
      <c r="F234" s="163">
        <f t="shared" si="125"/>
        <v>0</v>
      </c>
      <c r="G234" s="163">
        <f t="shared" si="125"/>
        <v>0</v>
      </c>
      <c r="H234" s="163">
        <f t="shared" si="125"/>
        <v>0</v>
      </c>
      <c r="I234" s="163">
        <f t="shared" si="125"/>
        <v>0</v>
      </c>
    </row>
    <row r="235" spans="1:9" x14ac:dyDescent="0.3">
      <c r="A235" s="93"/>
      <c r="C235" s="104" t="s">
        <v>224</v>
      </c>
      <c r="D235" s="18"/>
      <c r="E235" s="18"/>
      <c r="F235" s="18"/>
      <c r="G235" s="18"/>
      <c r="H235" s="18"/>
      <c r="I235" s="18"/>
    </row>
    <row r="236" spans="1:9" x14ac:dyDescent="0.3">
      <c r="A236" s="134">
        <f>[1]biovolume!C25</f>
        <v>50.1</v>
      </c>
      <c r="B236" s="94"/>
      <c r="C236" s="95" t="s">
        <v>225</v>
      </c>
      <c r="D236" s="96">
        <f>D235*$A236</f>
        <v>0</v>
      </c>
      <c r="E236" s="96">
        <f t="shared" ref="E236:I236" si="126">E235*$A236</f>
        <v>0</v>
      </c>
      <c r="F236" s="96">
        <f t="shared" si="126"/>
        <v>0</v>
      </c>
      <c r="G236" s="96">
        <f t="shared" si="126"/>
        <v>0</v>
      </c>
      <c r="H236" s="96">
        <f t="shared" si="126"/>
        <v>0</v>
      </c>
      <c r="I236" s="96">
        <f t="shared" si="126"/>
        <v>0</v>
      </c>
    </row>
    <row r="237" spans="1:9" x14ac:dyDescent="0.3">
      <c r="A237" s="94"/>
      <c r="B237" s="94"/>
      <c r="C237" s="95" t="s">
        <v>226</v>
      </c>
      <c r="D237" s="163">
        <f>D236*10^-6</f>
        <v>0</v>
      </c>
      <c r="E237" s="163">
        <f t="shared" ref="E237:I237" si="127">E236*10^-6</f>
        <v>0</v>
      </c>
      <c r="F237" s="163">
        <f t="shared" si="127"/>
        <v>0</v>
      </c>
      <c r="G237" s="163">
        <f t="shared" si="127"/>
        <v>0</v>
      </c>
      <c r="H237" s="163">
        <f t="shared" si="127"/>
        <v>0</v>
      </c>
      <c r="I237" s="163">
        <f t="shared" si="127"/>
        <v>0</v>
      </c>
    </row>
    <row r="238" spans="1:9" x14ac:dyDescent="0.3">
      <c r="C238" s="104" t="s">
        <v>227</v>
      </c>
      <c r="D238" s="18"/>
      <c r="E238" s="18"/>
      <c r="F238" s="18"/>
      <c r="G238" s="18"/>
      <c r="H238" s="18"/>
      <c r="I238" s="18"/>
    </row>
    <row r="239" spans="1:9" x14ac:dyDescent="0.3">
      <c r="A239" s="93">
        <f>[1]biovolume!C49</f>
        <v>2.9</v>
      </c>
      <c r="C239" s="99" t="s">
        <v>228</v>
      </c>
      <c r="D239" s="126">
        <f>D238*$A239</f>
        <v>0</v>
      </c>
      <c r="E239" s="126">
        <f t="shared" ref="E239:I239" si="128">E238*$A239</f>
        <v>0</v>
      </c>
      <c r="F239" s="126">
        <f t="shared" si="128"/>
        <v>0</v>
      </c>
      <c r="G239" s="126">
        <f t="shared" si="128"/>
        <v>0</v>
      </c>
      <c r="H239" s="126">
        <f t="shared" si="128"/>
        <v>0</v>
      </c>
      <c r="I239" s="126">
        <f t="shared" si="128"/>
        <v>0</v>
      </c>
    </row>
    <row r="240" spans="1:9" x14ac:dyDescent="0.3">
      <c r="A240" s="93"/>
      <c r="C240" s="99" t="s">
        <v>229</v>
      </c>
      <c r="D240" s="127">
        <f>D239*10^-6</f>
        <v>0</v>
      </c>
      <c r="E240" s="127">
        <f t="shared" ref="E240:I240" si="129">E239*10^-6</f>
        <v>0</v>
      </c>
      <c r="F240" s="127">
        <f t="shared" si="129"/>
        <v>0</v>
      </c>
      <c r="G240" s="127">
        <f t="shared" si="129"/>
        <v>0</v>
      </c>
      <c r="H240" s="127">
        <f t="shared" si="129"/>
        <v>0</v>
      </c>
      <c r="I240" s="127">
        <f t="shared" si="129"/>
        <v>0</v>
      </c>
    </row>
    <row r="241" spans="1:9" x14ac:dyDescent="0.3">
      <c r="A241" s="93"/>
      <c r="C241" s="104" t="s">
        <v>230</v>
      </c>
      <c r="D241" s="18"/>
      <c r="E241" s="18"/>
      <c r="F241" s="18"/>
      <c r="G241" s="18"/>
      <c r="H241" s="18"/>
      <c r="I241" s="18"/>
    </row>
    <row r="242" spans="1:9" x14ac:dyDescent="0.3">
      <c r="A242" s="134">
        <f>[1]biovolume!C27</f>
        <v>177</v>
      </c>
      <c r="B242" s="94"/>
      <c r="C242" s="95" t="s">
        <v>231</v>
      </c>
      <c r="D242" s="96">
        <f>D241*$A242</f>
        <v>0</v>
      </c>
      <c r="E242" s="96">
        <f t="shared" ref="E242:I242" si="130">E241*$A242</f>
        <v>0</v>
      </c>
      <c r="F242" s="96">
        <f t="shared" si="130"/>
        <v>0</v>
      </c>
      <c r="G242" s="96">
        <f t="shared" si="130"/>
        <v>0</v>
      </c>
      <c r="H242" s="96">
        <f t="shared" si="130"/>
        <v>0</v>
      </c>
      <c r="I242" s="96">
        <f t="shared" si="130"/>
        <v>0</v>
      </c>
    </row>
    <row r="243" spans="1:9" x14ac:dyDescent="0.3">
      <c r="A243" s="134"/>
      <c r="B243" s="94"/>
      <c r="C243" s="95" t="s">
        <v>232</v>
      </c>
      <c r="D243" s="163">
        <f>D242*10^-6</f>
        <v>0</v>
      </c>
      <c r="E243" s="163">
        <f t="shared" ref="E243:I243" si="131">E242*10^-6</f>
        <v>0</v>
      </c>
      <c r="F243" s="163">
        <f t="shared" si="131"/>
        <v>0</v>
      </c>
      <c r="G243" s="163">
        <f t="shared" si="131"/>
        <v>0</v>
      </c>
      <c r="H243" s="163">
        <f t="shared" si="131"/>
        <v>0</v>
      </c>
      <c r="I243" s="163">
        <f t="shared" si="131"/>
        <v>0</v>
      </c>
    </row>
    <row r="244" spans="1:9" x14ac:dyDescent="0.3">
      <c r="A244" s="93"/>
      <c r="C244" s="104" t="s">
        <v>233</v>
      </c>
      <c r="D244" s="20"/>
      <c r="E244" s="20"/>
      <c r="F244" s="20"/>
      <c r="G244" s="20"/>
      <c r="H244" s="20"/>
      <c r="I244" s="20"/>
    </row>
    <row r="245" spans="1:9" x14ac:dyDescent="0.3">
      <c r="A245" s="93">
        <f>[1]biovolume!C68</f>
        <v>82</v>
      </c>
      <c r="C245" s="99" t="s">
        <v>234</v>
      </c>
      <c r="D245" s="123">
        <f>D244*$A245</f>
        <v>0</v>
      </c>
      <c r="E245" s="123">
        <f t="shared" ref="E245:I245" si="132">E244*$A245</f>
        <v>0</v>
      </c>
      <c r="F245" s="123">
        <f t="shared" si="132"/>
        <v>0</v>
      </c>
      <c r="G245" s="123">
        <f t="shared" si="132"/>
        <v>0</v>
      </c>
      <c r="H245" s="123">
        <f t="shared" si="132"/>
        <v>0</v>
      </c>
      <c r="I245" s="123">
        <f t="shared" si="132"/>
        <v>0</v>
      </c>
    </row>
    <row r="246" spans="1:9" x14ac:dyDescent="0.3">
      <c r="A246" s="93"/>
      <c r="C246" s="99" t="s">
        <v>235</v>
      </c>
      <c r="D246" s="124">
        <f>D245*10^-6</f>
        <v>0</v>
      </c>
      <c r="E246" s="124">
        <f t="shared" ref="E246:I246" si="133">E245*10^-6</f>
        <v>0</v>
      </c>
      <c r="F246" s="124">
        <f t="shared" si="133"/>
        <v>0</v>
      </c>
      <c r="G246" s="124">
        <f t="shared" si="133"/>
        <v>0</v>
      </c>
      <c r="H246" s="124">
        <f t="shared" si="133"/>
        <v>0</v>
      </c>
      <c r="I246" s="124">
        <f t="shared" si="133"/>
        <v>0</v>
      </c>
    </row>
    <row r="247" spans="1:9" x14ac:dyDescent="0.3">
      <c r="A247" s="93"/>
      <c r="C247" s="104" t="s">
        <v>236</v>
      </c>
      <c r="D247" s="20"/>
      <c r="E247" s="20"/>
      <c r="F247" s="20"/>
      <c r="G247" s="20"/>
      <c r="H247" s="20"/>
      <c r="I247" s="20"/>
    </row>
    <row r="248" spans="1:9" x14ac:dyDescent="0.3">
      <c r="A248" s="93">
        <f>[1]biovolume!C51</f>
        <v>171.6</v>
      </c>
      <c r="C248" s="99" t="s">
        <v>237</v>
      </c>
      <c r="D248" s="123">
        <f>D247*$A248</f>
        <v>0</v>
      </c>
      <c r="E248" s="123">
        <f t="shared" ref="E248:I248" si="134">E247*$A248</f>
        <v>0</v>
      </c>
      <c r="F248" s="123">
        <f t="shared" si="134"/>
        <v>0</v>
      </c>
      <c r="G248" s="123">
        <f t="shared" si="134"/>
        <v>0</v>
      </c>
      <c r="H248" s="123">
        <f t="shared" si="134"/>
        <v>0</v>
      </c>
      <c r="I248" s="123">
        <f t="shared" si="134"/>
        <v>0</v>
      </c>
    </row>
    <row r="249" spans="1:9" x14ac:dyDescent="0.3">
      <c r="C249" s="99" t="s">
        <v>238</v>
      </c>
      <c r="D249" s="124">
        <f>D248*10^-6</f>
        <v>0</v>
      </c>
      <c r="E249" s="124">
        <f t="shared" ref="E249:I249" si="135">E248*10^-6</f>
        <v>0</v>
      </c>
      <c r="F249" s="124">
        <f t="shared" si="135"/>
        <v>0</v>
      </c>
      <c r="G249" s="124">
        <f t="shared" si="135"/>
        <v>0</v>
      </c>
      <c r="H249" s="124">
        <f t="shared" si="135"/>
        <v>0</v>
      </c>
      <c r="I249" s="124">
        <f t="shared" si="135"/>
        <v>0</v>
      </c>
    </row>
    <row r="250" spans="1:9" x14ac:dyDescent="0.3">
      <c r="C250" s="118" t="s">
        <v>239</v>
      </c>
      <c r="D250" s="20"/>
      <c r="E250" s="20"/>
      <c r="F250" s="20"/>
      <c r="G250" s="20"/>
      <c r="H250" s="20"/>
      <c r="I250" s="20"/>
    </row>
    <row r="251" spans="1:9" x14ac:dyDescent="0.3">
      <c r="A251" s="93">
        <f>[1]biovolume!C32</f>
        <v>8.8000000000000007</v>
      </c>
      <c r="C251" s="125" t="s">
        <v>240</v>
      </c>
      <c r="D251" s="123">
        <f>D250*$A251</f>
        <v>0</v>
      </c>
      <c r="E251" s="123">
        <f t="shared" ref="E251:I251" si="136">E250*$A251</f>
        <v>0</v>
      </c>
      <c r="F251" s="123">
        <f t="shared" si="136"/>
        <v>0</v>
      </c>
      <c r="G251" s="123">
        <f t="shared" si="136"/>
        <v>0</v>
      </c>
      <c r="H251" s="123">
        <f t="shared" si="136"/>
        <v>0</v>
      </c>
      <c r="I251" s="123">
        <f t="shared" si="136"/>
        <v>0</v>
      </c>
    </row>
    <row r="252" spans="1:9" x14ac:dyDescent="0.3">
      <c r="A252" s="93"/>
      <c r="C252" s="125" t="s">
        <v>241</v>
      </c>
      <c r="D252" s="124">
        <f>D251*10^-6</f>
        <v>0</v>
      </c>
      <c r="E252" s="124">
        <f t="shared" ref="E252:I252" si="137">E251*10^-6</f>
        <v>0</v>
      </c>
      <c r="F252" s="124">
        <f t="shared" si="137"/>
        <v>0</v>
      </c>
      <c r="G252" s="124">
        <f t="shared" si="137"/>
        <v>0</v>
      </c>
      <c r="H252" s="124">
        <f t="shared" si="137"/>
        <v>0</v>
      </c>
      <c r="I252" s="124">
        <f t="shared" si="137"/>
        <v>0</v>
      </c>
    </row>
    <row r="253" spans="1:9" x14ac:dyDescent="0.3">
      <c r="A253" s="93"/>
      <c r="C253" s="118" t="s">
        <v>242</v>
      </c>
      <c r="D253" s="20"/>
      <c r="E253" s="20"/>
      <c r="F253" s="20"/>
      <c r="G253" s="20"/>
      <c r="H253" s="20"/>
      <c r="I253" s="20"/>
    </row>
    <row r="254" spans="1:9" x14ac:dyDescent="0.3">
      <c r="A254" s="134">
        <f>[1]biovolume!C33</f>
        <v>1565</v>
      </c>
      <c r="B254" s="94"/>
      <c r="C254" s="119" t="s">
        <v>243</v>
      </c>
      <c r="D254" s="120">
        <f>D253*$A254</f>
        <v>0</v>
      </c>
      <c r="E254" s="120">
        <f t="shared" ref="E254:I254" si="138">E253*$A254</f>
        <v>0</v>
      </c>
      <c r="F254" s="120">
        <f t="shared" si="138"/>
        <v>0</v>
      </c>
      <c r="G254" s="120">
        <f t="shared" si="138"/>
        <v>0</v>
      </c>
      <c r="H254" s="120">
        <f t="shared" si="138"/>
        <v>0</v>
      </c>
      <c r="I254" s="120">
        <f t="shared" si="138"/>
        <v>0</v>
      </c>
    </row>
    <row r="255" spans="1:9" x14ac:dyDescent="0.3">
      <c r="A255" s="134"/>
      <c r="B255" s="94"/>
      <c r="C255" s="119" t="s">
        <v>244</v>
      </c>
      <c r="D255" s="168">
        <f>D254*10^-6</f>
        <v>0</v>
      </c>
      <c r="E255" s="168">
        <f t="shared" ref="E255:I255" si="139">E254*10^-6</f>
        <v>0</v>
      </c>
      <c r="F255" s="168">
        <f t="shared" si="139"/>
        <v>0</v>
      </c>
      <c r="G255" s="168">
        <f t="shared" si="139"/>
        <v>0</v>
      </c>
      <c r="H255" s="168">
        <f t="shared" si="139"/>
        <v>0</v>
      </c>
      <c r="I255" s="168">
        <f t="shared" si="139"/>
        <v>0</v>
      </c>
    </row>
    <row r="256" spans="1:9" x14ac:dyDescent="0.3">
      <c r="A256" s="93"/>
      <c r="C256" s="118" t="s">
        <v>245</v>
      </c>
      <c r="D256" s="18"/>
      <c r="E256" s="18"/>
      <c r="F256" s="18"/>
      <c r="G256" s="18"/>
      <c r="H256" s="18"/>
      <c r="I256" s="18"/>
    </row>
    <row r="257" spans="1:9" x14ac:dyDescent="0.3">
      <c r="A257" s="93">
        <f>[1]biovolume!C52</f>
        <v>79.650000000000006</v>
      </c>
      <c r="C257" s="125" t="s">
        <v>246</v>
      </c>
      <c r="D257" s="126">
        <f>D256*$A257</f>
        <v>0</v>
      </c>
      <c r="E257" s="126">
        <f t="shared" ref="E257:I257" si="140">E256*$A257</f>
        <v>0</v>
      </c>
      <c r="F257" s="126">
        <f t="shared" si="140"/>
        <v>0</v>
      </c>
      <c r="G257" s="126">
        <f t="shared" si="140"/>
        <v>0</v>
      </c>
      <c r="H257" s="126">
        <f t="shared" si="140"/>
        <v>0</v>
      </c>
      <c r="I257" s="126">
        <f t="shared" si="140"/>
        <v>0</v>
      </c>
    </row>
    <row r="258" spans="1:9" x14ac:dyDescent="0.3">
      <c r="A258" s="93"/>
      <c r="C258" s="125" t="s">
        <v>247</v>
      </c>
      <c r="D258" s="127">
        <f>D257*10^-6</f>
        <v>0</v>
      </c>
      <c r="E258" s="127">
        <f t="shared" ref="E258:I258" si="141">E257*10^-6</f>
        <v>0</v>
      </c>
      <c r="F258" s="127">
        <f t="shared" si="141"/>
        <v>0</v>
      </c>
      <c r="G258" s="127">
        <f t="shared" si="141"/>
        <v>0</v>
      </c>
      <c r="H258" s="127">
        <f t="shared" si="141"/>
        <v>0</v>
      </c>
      <c r="I258" s="127">
        <f t="shared" si="141"/>
        <v>0</v>
      </c>
    </row>
    <row r="259" spans="1:9" x14ac:dyDescent="0.3">
      <c r="A259" s="93"/>
      <c r="C259" s="118" t="s">
        <v>248</v>
      </c>
      <c r="D259" s="18"/>
      <c r="E259" s="18"/>
      <c r="F259" s="18"/>
      <c r="G259" s="18"/>
      <c r="H259" s="18"/>
      <c r="I259" s="18"/>
    </row>
    <row r="260" spans="1:9" x14ac:dyDescent="0.3">
      <c r="A260" s="134">
        <f>[1]biovolume!C34</f>
        <v>177</v>
      </c>
      <c r="B260" s="94"/>
      <c r="C260" s="119" t="s">
        <v>249</v>
      </c>
      <c r="D260" s="130">
        <f>D259*$A260</f>
        <v>0</v>
      </c>
      <c r="E260" s="130">
        <f t="shared" ref="E260:I260" si="142">E259*$A260</f>
        <v>0</v>
      </c>
      <c r="F260" s="130">
        <f t="shared" si="142"/>
        <v>0</v>
      </c>
      <c r="G260" s="130">
        <f t="shared" si="142"/>
        <v>0</v>
      </c>
      <c r="H260" s="130">
        <f t="shared" si="142"/>
        <v>0</v>
      </c>
      <c r="I260" s="130">
        <f t="shared" si="142"/>
        <v>0</v>
      </c>
    </row>
    <row r="261" spans="1:9" x14ac:dyDescent="0.3">
      <c r="A261" s="134"/>
      <c r="B261" s="94"/>
      <c r="C261" s="119" t="s">
        <v>250</v>
      </c>
      <c r="D261" s="169">
        <f>D260*10^-6</f>
        <v>0</v>
      </c>
      <c r="E261" s="169">
        <f t="shared" ref="E261:I261" si="143">E260*10^-6</f>
        <v>0</v>
      </c>
      <c r="F261" s="169">
        <f t="shared" si="143"/>
        <v>0</v>
      </c>
      <c r="G261" s="169">
        <f t="shared" si="143"/>
        <v>0</v>
      </c>
      <c r="H261" s="169">
        <f t="shared" si="143"/>
        <v>0</v>
      </c>
      <c r="I261" s="169">
        <f t="shared" si="143"/>
        <v>0</v>
      </c>
    </row>
    <row r="262" spans="1:9" x14ac:dyDescent="0.3">
      <c r="A262" s="93"/>
      <c r="C262" s="118" t="s">
        <v>251</v>
      </c>
      <c r="D262" s="21"/>
      <c r="E262" s="21"/>
      <c r="F262" s="21"/>
      <c r="G262" s="21"/>
      <c r="H262" s="21"/>
      <c r="I262" s="21"/>
    </row>
    <row r="263" spans="1:9" x14ac:dyDescent="0.3">
      <c r="A263" s="93">
        <f>[1]biovolume!C35</f>
        <v>55.6</v>
      </c>
      <c r="C263" s="125" t="s">
        <v>252</v>
      </c>
      <c r="D263" s="128">
        <f>D262*$A263</f>
        <v>0</v>
      </c>
      <c r="E263" s="128">
        <f t="shared" ref="E263:I263" si="144">E262*$A263</f>
        <v>0</v>
      </c>
      <c r="F263" s="128">
        <f t="shared" si="144"/>
        <v>0</v>
      </c>
      <c r="G263" s="128">
        <f t="shared" si="144"/>
        <v>0</v>
      </c>
      <c r="H263" s="128">
        <f t="shared" si="144"/>
        <v>0</v>
      </c>
      <c r="I263" s="128">
        <f t="shared" si="144"/>
        <v>0</v>
      </c>
    </row>
    <row r="264" spans="1:9" x14ac:dyDescent="0.3">
      <c r="C264" s="125" t="s">
        <v>253</v>
      </c>
      <c r="D264" s="129">
        <f>D263*10^-6</f>
        <v>0</v>
      </c>
      <c r="E264" s="129">
        <f t="shared" ref="E264:I264" si="145">E263*10^-6</f>
        <v>0</v>
      </c>
      <c r="F264" s="129">
        <f t="shared" si="145"/>
        <v>0</v>
      </c>
      <c r="G264" s="129">
        <f t="shared" si="145"/>
        <v>0</v>
      </c>
      <c r="H264" s="129">
        <f t="shared" si="145"/>
        <v>0</v>
      </c>
      <c r="I264" s="129">
        <f t="shared" si="145"/>
        <v>0</v>
      </c>
    </row>
    <row r="265" spans="1:9" x14ac:dyDescent="0.3">
      <c r="C265" s="118" t="s">
        <v>254</v>
      </c>
      <c r="D265" s="21"/>
      <c r="E265" s="21"/>
      <c r="F265" s="21"/>
      <c r="G265" s="21"/>
      <c r="H265" s="21"/>
      <c r="I265" s="21"/>
    </row>
    <row r="266" spans="1:9" x14ac:dyDescent="0.3">
      <c r="A266" s="93">
        <f>[1]biovolume!C46</f>
        <v>4</v>
      </c>
      <c r="C266" s="125" t="s">
        <v>255</v>
      </c>
      <c r="D266" s="128">
        <f>D265*$A266</f>
        <v>0</v>
      </c>
      <c r="E266" s="128">
        <f t="shared" ref="E266:I266" si="146">E265*$A266</f>
        <v>0</v>
      </c>
      <c r="F266" s="128">
        <f t="shared" si="146"/>
        <v>0</v>
      </c>
      <c r="G266" s="128">
        <f t="shared" si="146"/>
        <v>0</v>
      </c>
      <c r="H266" s="128">
        <f t="shared" si="146"/>
        <v>0</v>
      </c>
      <c r="I266" s="128">
        <f t="shared" si="146"/>
        <v>0</v>
      </c>
    </row>
    <row r="267" spans="1:9" x14ac:dyDescent="0.3">
      <c r="A267" s="93"/>
      <c r="C267" s="125" t="s">
        <v>256</v>
      </c>
      <c r="D267" s="129">
        <f>D266*10^-6</f>
        <v>0</v>
      </c>
      <c r="E267" s="129">
        <f t="shared" ref="E267:I267" si="147">E266*10^-6</f>
        <v>0</v>
      </c>
      <c r="F267" s="129">
        <f t="shared" si="147"/>
        <v>0</v>
      </c>
      <c r="G267" s="129">
        <f t="shared" si="147"/>
        <v>0</v>
      </c>
      <c r="H267" s="129">
        <f t="shared" si="147"/>
        <v>0</v>
      </c>
      <c r="I267" s="129">
        <f t="shared" si="147"/>
        <v>0</v>
      </c>
    </row>
    <row r="268" spans="1:9" x14ac:dyDescent="0.3">
      <c r="A268" s="93"/>
      <c r="C268" s="118" t="s">
        <v>257</v>
      </c>
      <c r="D268" s="21"/>
      <c r="E268" s="21"/>
      <c r="F268" s="21"/>
      <c r="G268" s="21"/>
      <c r="H268" s="21"/>
      <c r="I268" s="21"/>
    </row>
    <row r="269" spans="1:9" x14ac:dyDescent="0.3">
      <c r="A269" s="93">
        <f>[1]biovolume!C69</f>
        <v>16.3</v>
      </c>
      <c r="C269" s="125" t="s">
        <v>258</v>
      </c>
      <c r="D269" s="128">
        <f>D268*$A269</f>
        <v>0</v>
      </c>
      <c r="E269" s="128">
        <f t="shared" ref="E269:I269" si="148">E268*$A269</f>
        <v>0</v>
      </c>
      <c r="F269" s="128">
        <f t="shared" si="148"/>
        <v>0</v>
      </c>
      <c r="G269" s="128">
        <f t="shared" si="148"/>
        <v>0</v>
      </c>
      <c r="H269" s="128">
        <f t="shared" si="148"/>
        <v>0</v>
      </c>
      <c r="I269" s="128">
        <f t="shared" si="148"/>
        <v>0</v>
      </c>
    </row>
    <row r="270" spans="1:9" x14ac:dyDescent="0.3">
      <c r="A270" s="93"/>
      <c r="C270" s="125" t="s">
        <v>259</v>
      </c>
      <c r="D270" s="129">
        <f>D269*10^-6</f>
        <v>0</v>
      </c>
      <c r="E270" s="129">
        <f t="shared" ref="E270:I270" si="149">E269*10^-6</f>
        <v>0</v>
      </c>
      <c r="F270" s="129">
        <f t="shared" si="149"/>
        <v>0</v>
      </c>
      <c r="G270" s="129">
        <f t="shared" si="149"/>
        <v>0</v>
      </c>
      <c r="H270" s="129">
        <f t="shared" si="149"/>
        <v>0</v>
      </c>
      <c r="I270" s="129">
        <f t="shared" si="149"/>
        <v>0</v>
      </c>
    </row>
    <row r="271" spans="1:9" x14ac:dyDescent="0.3">
      <c r="A271" s="93"/>
      <c r="C271" s="118" t="s">
        <v>260</v>
      </c>
      <c r="D271" s="21"/>
      <c r="E271" s="21"/>
      <c r="F271" s="21"/>
      <c r="G271" s="21"/>
      <c r="H271" s="21"/>
      <c r="I271" s="21"/>
    </row>
    <row r="272" spans="1:9" x14ac:dyDescent="0.3">
      <c r="A272" s="134">
        <f>[1]biovolume!C38</f>
        <v>113</v>
      </c>
      <c r="B272" s="94"/>
      <c r="C272" s="119" t="s">
        <v>261</v>
      </c>
      <c r="D272" s="130">
        <f>D271*$A272</f>
        <v>0</v>
      </c>
      <c r="E272" s="130">
        <f t="shared" ref="E272:I272" si="150">E271*$A272</f>
        <v>0</v>
      </c>
      <c r="F272" s="130">
        <f t="shared" si="150"/>
        <v>0</v>
      </c>
      <c r="G272" s="130">
        <f t="shared" si="150"/>
        <v>0</v>
      </c>
      <c r="H272" s="130">
        <f t="shared" si="150"/>
        <v>0</v>
      </c>
      <c r="I272" s="130">
        <f t="shared" si="150"/>
        <v>0</v>
      </c>
    </row>
    <row r="273" spans="1:10" x14ac:dyDescent="0.3">
      <c r="A273" s="134"/>
      <c r="B273" s="94"/>
      <c r="C273" s="119" t="s">
        <v>262</v>
      </c>
      <c r="D273" s="169">
        <f>D272*10^-6</f>
        <v>0</v>
      </c>
      <c r="E273" s="169">
        <f t="shared" ref="E273:I273" si="151">E272*10^-6</f>
        <v>0</v>
      </c>
      <c r="F273" s="169">
        <f t="shared" si="151"/>
        <v>0</v>
      </c>
      <c r="G273" s="169">
        <f t="shared" si="151"/>
        <v>0</v>
      </c>
      <c r="H273" s="169">
        <f t="shared" si="151"/>
        <v>0</v>
      </c>
      <c r="I273" s="169">
        <f t="shared" si="151"/>
        <v>0</v>
      </c>
    </row>
    <row r="274" spans="1:10" x14ac:dyDescent="0.3">
      <c r="A274" s="93"/>
      <c r="C274" s="118" t="s">
        <v>263</v>
      </c>
      <c r="D274" s="21"/>
      <c r="E274" s="21"/>
      <c r="F274" s="21"/>
      <c r="G274" s="21"/>
      <c r="H274" s="21"/>
      <c r="I274" s="21"/>
    </row>
    <row r="275" spans="1:10" x14ac:dyDescent="0.3">
      <c r="A275" s="134">
        <f>[1]biovolume!C39</f>
        <v>226</v>
      </c>
      <c r="B275" s="94"/>
      <c r="C275" s="119" t="s">
        <v>264</v>
      </c>
      <c r="D275" s="130">
        <f>D274*$A275</f>
        <v>0</v>
      </c>
      <c r="E275" s="130">
        <f t="shared" ref="E275:I275" si="152">E274*$A275</f>
        <v>0</v>
      </c>
      <c r="F275" s="130">
        <f t="shared" si="152"/>
        <v>0</v>
      </c>
      <c r="G275" s="130">
        <f t="shared" si="152"/>
        <v>0</v>
      </c>
      <c r="H275" s="130">
        <f t="shared" si="152"/>
        <v>0</v>
      </c>
      <c r="I275" s="130">
        <f t="shared" si="152"/>
        <v>0</v>
      </c>
    </row>
    <row r="276" spans="1:10" x14ac:dyDescent="0.3">
      <c r="A276" s="94"/>
      <c r="B276" s="94"/>
      <c r="C276" s="119" t="s">
        <v>265</v>
      </c>
      <c r="D276" s="169">
        <f>D275*10^-6</f>
        <v>0</v>
      </c>
      <c r="E276" s="169">
        <f t="shared" ref="E276:I276" si="153">E275*10^-6</f>
        <v>0</v>
      </c>
      <c r="F276" s="169">
        <f t="shared" si="153"/>
        <v>0</v>
      </c>
      <c r="G276" s="169">
        <f t="shared" si="153"/>
        <v>0</v>
      </c>
      <c r="H276" s="169">
        <f t="shared" si="153"/>
        <v>0</v>
      </c>
      <c r="I276" s="169">
        <f t="shared" si="153"/>
        <v>0</v>
      </c>
    </row>
    <row r="277" spans="1:10" ht="14.4" thickBot="1" x14ac:dyDescent="0.35">
      <c r="C277" s="170" t="s">
        <v>266</v>
      </c>
      <c r="D277" s="24"/>
      <c r="E277" s="24"/>
      <c r="F277" s="24"/>
      <c r="G277" s="24"/>
      <c r="H277" s="24"/>
      <c r="I277" s="24"/>
    </row>
    <row r="278" spans="1:10" ht="14.4" x14ac:dyDescent="0.3">
      <c r="C278" s="171" t="s">
        <v>151</v>
      </c>
      <c r="D278" s="26">
        <f>D167+D181+D184+D196+D211+D223+D226+D229+D232+D235+D241+D253+D259+D271+D274</f>
        <v>0</v>
      </c>
      <c r="E278" s="26">
        <f t="shared" ref="E278:I278" si="154">E167+E181+E184+E196+E211+E223+E226+E229+E232+E235+E241+E253+E259+E271+E274</f>
        <v>138800</v>
      </c>
      <c r="F278" s="26">
        <f t="shared" si="154"/>
        <v>495600</v>
      </c>
      <c r="G278" s="26">
        <f t="shared" si="154"/>
        <v>63800</v>
      </c>
      <c r="H278" s="26">
        <f t="shared" si="154"/>
        <v>0</v>
      </c>
      <c r="I278" s="26">
        <f t="shared" si="154"/>
        <v>0</v>
      </c>
      <c r="J278" s="46" t="s">
        <v>152</v>
      </c>
    </row>
    <row r="279" spans="1:10" ht="14.4" thickBot="1" x14ac:dyDescent="0.35">
      <c r="C279" s="216" t="s">
        <v>153</v>
      </c>
      <c r="D279" s="217"/>
      <c r="E279" s="218"/>
      <c r="F279" s="217"/>
      <c r="G279" s="218"/>
      <c r="H279" s="217"/>
      <c r="I279" s="217"/>
    </row>
    <row r="280" spans="1:10" ht="14.4" x14ac:dyDescent="0.3">
      <c r="C280" s="152" t="s">
        <v>154</v>
      </c>
      <c r="D280" s="172">
        <f>D169+D178+D187+D190+D193+D199+D202+D205+D208+D214+D217+D220+D238+D244+D247+D250+D256+D262+D265+D268</f>
        <v>0</v>
      </c>
      <c r="E280" s="172">
        <f t="shared" ref="E280:I280" si="155">E169+E178+E187+E190+E193+E199+E202+E205+E208+E214+E217+E220+E238+E244+E247+E250+E256+E262+E265+E268</f>
        <v>0</v>
      </c>
      <c r="F280" s="172">
        <f t="shared" si="155"/>
        <v>0</v>
      </c>
      <c r="G280" s="172">
        <f t="shared" si="155"/>
        <v>8400</v>
      </c>
      <c r="H280" s="172">
        <f t="shared" si="155"/>
        <v>0</v>
      </c>
      <c r="I280" s="172">
        <f t="shared" si="155"/>
        <v>0</v>
      </c>
      <c r="J280" s="46" t="s">
        <v>152</v>
      </c>
    </row>
    <row r="281" spans="1:10" ht="14.4" x14ac:dyDescent="0.3">
      <c r="C281" s="154" t="s">
        <v>155</v>
      </c>
      <c r="D281" s="173">
        <f>D278+D280</f>
        <v>0</v>
      </c>
      <c r="E281" s="173">
        <f t="shared" ref="E281:I281" si="156">E278+E280</f>
        <v>138800</v>
      </c>
      <c r="F281" s="173">
        <f t="shared" si="156"/>
        <v>495600</v>
      </c>
      <c r="G281" s="173">
        <f t="shared" si="156"/>
        <v>72200</v>
      </c>
      <c r="H281" s="173">
        <f t="shared" si="156"/>
        <v>0</v>
      </c>
      <c r="I281" s="173">
        <f t="shared" si="156"/>
        <v>0</v>
      </c>
      <c r="J281" s="46" t="s">
        <v>152</v>
      </c>
    </row>
    <row r="282" spans="1:10" x14ac:dyDescent="0.3">
      <c r="C282" s="216" t="s">
        <v>157</v>
      </c>
      <c r="D282" s="217"/>
      <c r="E282" s="218"/>
      <c r="F282" s="217"/>
      <c r="G282" s="218"/>
      <c r="H282" s="217"/>
      <c r="I282" s="217"/>
    </row>
    <row r="283" spans="1:10" ht="14.4" x14ac:dyDescent="0.3">
      <c r="A283" s="46">
        <f>1458.62+A182+A185+A197+A212+A224+A227+A230+A233+A236+A242+A254+A260+A272+A275</f>
        <v>5108.5200000000004</v>
      </c>
      <c r="C283" s="148" t="s">
        <v>159</v>
      </c>
      <c r="D283" s="174">
        <f>D172+D182+D185+D197+D212+D224+D227+D230+D233+D236+D242+D254+D260+D272+D275</f>
        <v>0</v>
      </c>
      <c r="E283" s="174">
        <f t="shared" ref="E283:I283" si="157">E172+E182+E185+E197+E212+E224+E227+E230+E233+E236+E242+E254+E260+E272+E275</f>
        <v>9177600</v>
      </c>
      <c r="F283" s="174">
        <f t="shared" si="157"/>
        <v>27651200</v>
      </c>
      <c r="G283" s="174">
        <f t="shared" si="157"/>
        <v>3639600</v>
      </c>
      <c r="H283" s="174">
        <f t="shared" si="157"/>
        <v>0</v>
      </c>
      <c r="I283" s="174">
        <f t="shared" si="157"/>
        <v>0</v>
      </c>
      <c r="J283" s="46" t="s">
        <v>152</v>
      </c>
    </row>
    <row r="284" spans="1:10" ht="14.4" x14ac:dyDescent="0.3">
      <c r="C284" s="148" t="s">
        <v>161</v>
      </c>
      <c r="D284" s="222">
        <f>D283*10^-6</f>
        <v>0</v>
      </c>
      <c r="E284" s="222">
        <f t="shared" ref="E284:I284" si="158">E283*10^-6</f>
        <v>9.1776</v>
      </c>
      <c r="F284" s="222">
        <f t="shared" si="158"/>
        <v>27.651199999999999</v>
      </c>
      <c r="G284" s="222">
        <f t="shared" si="158"/>
        <v>3.6395999999999997</v>
      </c>
      <c r="H284" s="222">
        <f t="shared" si="158"/>
        <v>0</v>
      </c>
      <c r="I284" s="222">
        <f t="shared" si="158"/>
        <v>0</v>
      </c>
      <c r="J284" s="46" t="s">
        <v>152</v>
      </c>
    </row>
    <row r="285" spans="1:10" ht="14.4" x14ac:dyDescent="0.3">
      <c r="A285" s="175">
        <f>A174+D179+D188+D191+D194+D200+D203+D206+D209+D215+D218+D221+D239+D245+D248+D251+D257+D263+D266+D269</f>
        <v>311.10000000000002</v>
      </c>
      <c r="C285" s="159" t="s">
        <v>162</v>
      </c>
      <c r="D285" s="176">
        <f>D174+D179+D188+D191+D194+D200+D203+D206+D209+D215+D218+D221+D239+D245+D248+D251+D257+D263+D266+D269</f>
        <v>0</v>
      </c>
      <c r="E285" s="176">
        <f t="shared" ref="E285:I285" si="159">E174+E179+E188+E191+E194+E200+E203+E206+E209+E215+E218+E221+E239+E245+E248+E251+E257+E263+E266+E269</f>
        <v>0</v>
      </c>
      <c r="F285" s="176">
        <f t="shared" si="159"/>
        <v>0</v>
      </c>
      <c r="G285" s="176">
        <f t="shared" si="159"/>
        <v>84000</v>
      </c>
      <c r="H285" s="176">
        <f t="shared" si="159"/>
        <v>0</v>
      </c>
      <c r="I285" s="176">
        <f t="shared" si="159"/>
        <v>0</v>
      </c>
      <c r="J285" s="46" t="s">
        <v>152</v>
      </c>
    </row>
    <row r="286" spans="1:10" ht="16.8" x14ac:dyDescent="0.3">
      <c r="C286" s="159" t="s">
        <v>163</v>
      </c>
      <c r="D286" s="177">
        <f>D285*10^-6</f>
        <v>0</v>
      </c>
      <c r="E286" s="177">
        <f t="shared" ref="E286:I286" si="160">E285*10^-6</f>
        <v>0</v>
      </c>
      <c r="F286" s="177">
        <f t="shared" si="160"/>
        <v>0</v>
      </c>
      <c r="G286" s="177">
        <f t="shared" si="160"/>
        <v>8.3999999999999991E-2</v>
      </c>
      <c r="H286" s="177">
        <f t="shared" si="160"/>
        <v>0</v>
      </c>
      <c r="I286" s="177">
        <f t="shared" si="160"/>
        <v>0</v>
      </c>
    </row>
    <row r="287" spans="1:10" ht="14.4" x14ac:dyDescent="0.3">
      <c r="C287" s="154" t="s">
        <v>164</v>
      </c>
      <c r="D287" s="173">
        <f>D283+D285</f>
        <v>0</v>
      </c>
      <c r="E287" s="173">
        <f t="shared" ref="E287:I287" si="161">E283+E285</f>
        <v>9177600</v>
      </c>
      <c r="F287" s="173">
        <f t="shared" si="161"/>
        <v>27651200</v>
      </c>
      <c r="G287" s="173">
        <f t="shared" si="161"/>
        <v>3723600</v>
      </c>
      <c r="H287" s="173">
        <f t="shared" si="161"/>
        <v>0</v>
      </c>
      <c r="I287" s="173">
        <f t="shared" si="161"/>
        <v>0</v>
      </c>
      <c r="J287" s="46" t="s">
        <v>152</v>
      </c>
    </row>
    <row r="288" spans="1:10" ht="17.399999999999999" thickBot="1" x14ac:dyDescent="0.35">
      <c r="C288" s="178" t="s">
        <v>166</v>
      </c>
      <c r="D288" s="179">
        <f>D287*10^-6</f>
        <v>0</v>
      </c>
      <c r="E288" s="179">
        <f t="shared" ref="E288:I288" si="162">E287*10^-6</f>
        <v>9.1776</v>
      </c>
      <c r="F288" s="179">
        <f t="shared" si="162"/>
        <v>27.651199999999999</v>
      </c>
      <c r="G288" s="179">
        <f t="shared" si="162"/>
        <v>3.7235999999999998</v>
      </c>
      <c r="H288" s="179">
        <f t="shared" si="162"/>
        <v>0</v>
      </c>
      <c r="I288" s="179">
        <f t="shared" si="162"/>
        <v>0</v>
      </c>
      <c r="J288" s="46" t="s">
        <v>152</v>
      </c>
    </row>
    <row r="289" spans="3:9" ht="14.4" thickBot="1" x14ac:dyDescent="0.35">
      <c r="C289" s="245" t="s">
        <v>18</v>
      </c>
      <c r="D289" s="246"/>
      <c r="E289" s="246"/>
      <c r="F289" s="246"/>
      <c r="G289" s="246"/>
      <c r="H289" s="246"/>
      <c r="I289" s="247"/>
    </row>
    <row r="290" spans="3:9" x14ac:dyDescent="0.3">
      <c r="C290" s="182" t="s">
        <v>267</v>
      </c>
      <c r="D290" s="7"/>
      <c r="E290" s="7"/>
      <c r="F290" s="7"/>
      <c r="G290" s="7"/>
      <c r="H290" s="7"/>
      <c r="I290" s="7"/>
    </row>
    <row r="291" spans="3:9" x14ac:dyDescent="0.3">
      <c r="C291" s="181" t="s">
        <v>268</v>
      </c>
      <c r="D291" s="11"/>
      <c r="E291" s="11"/>
      <c r="F291" s="11"/>
      <c r="G291" s="11"/>
      <c r="H291" s="11"/>
      <c r="I291" s="11"/>
    </row>
    <row r="292" spans="3:9" x14ac:dyDescent="0.3">
      <c r="C292" s="132" t="s">
        <v>269</v>
      </c>
      <c r="D292" s="11"/>
      <c r="E292" s="11"/>
      <c r="F292" s="11"/>
      <c r="G292" s="11"/>
      <c r="H292" s="11"/>
      <c r="I292" s="11"/>
    </row>
    <row r="293" spans="3:9" x14ac:dyDescent="0.3">
      <c r="C293" s="182" t="s">
        <v>270</v>
      </c>
      <c r="D293" s="11"/>
      <c r="E293" s="11"/>
      <c r="F293" s="11"/>
      <c r="G293" s="11"/>
      <c r="H293" s="11"/>
      <c r="I293" s="11"/>
    </row>
    <row r="294" spans="3:9" x14ac:dyDescent="0.3">
      <c r="C294" s="132" t="s">
        <v>271</v>
      </c>
      <c r="D294" s="11"/>
      <c r="E294" s="11"/>
      <c r="F294" s="11"/>
      <c r="G294" s="11"/>
      <c r="H294" s="11"/>
      <c r="I294" s="11"/>
    </row>
    <row r="295" spans="3:9" x14ac:dyDescent="0.3">
      <c r="C295" s="132" t="s">
        <v>272</v>
      </c>
      <c r="D295" s="11"/>
      <c r="E295" s="11"/>
      <c r="F295" s="11"/>
      <c r="G295" s="11"/>
      <c r="H295" s="11"/>
      <c r="I295" s="11"/>
    </row>
    <row r="296" spans="3:9" x14ac:dyDescent="0.3">
      <c r="C296" s="132" t="s">
        <v>273</v>
      </c>
      <c r="D296" s="11"/>
      <c r="E296" s="11"/>
      <c r="F296" s="11"/>
      <c r="G296" s="11"/>
      <c r="H296" s="11"/>
      <c r="I296" s="11"/>
    </row>
    <row r="297" spans="3:9" x14ac:dyDescent="0.3">
      <c r="C297" s="132" t="s">
        <v>274</v>
      </c>
      <c r="D297" s="11"/>
      <c r="E297" s="11"/>
      <c r="F297" s="11"/>
      <c r="G297" s="11"/>
      <c r="H297" s="11"/>
      <c r="I297" s="11"/>
    </row>
    <row r="298" spans="3:9" x14ac:dyDescent="0.3">
      <c r="C298" s="104" t="s">
        <v>275</v>
      </c>
      <c r="D298" s="11"/>
      <c r="E298" s="11"/>
      <c r="F298" s="11"/>
      <c r="G298" s="11"/>
      <c r="H298" s="11"/>
      <c r="I298" s="11"/>
    </row>
    <row r="299" spans="3:9" x14ac:dyDescent="0.3">
      <c r="C299" s="104" t="s">
        <v>276</v>
      </c>
      <c r="D299" s="11"/>
      <c r="E299" s="11"/>
      <c r="F299" s="11"/>
      <c r="G299" s="11"/>
      <c r="H299" s="11"/>
      <c r="I299" s="11"/>
    </row>
    <row r="300" spans="3:9" x14ac:dyDescent="0.3">
      <c r="C300" s="104" t="s">
        <v>277</v>
      </c>
      <c r="D300" s="11"/>
      <c r="E300" s="11"/>
      <c r="F300" s="11"/>
      <c r="G300" s="11"/>
      <c r="H300" s="11"/>
      <c r="I300" s="11"/>
    </row>
    <row r="301" spans="3:9" x14ac:dyDescent="0.3">
      <c r="C301" s="104" t="s">
        <v>278</v>
      </c>
      <c r="D301" s="11"/>
      <c r="E301" s="11"/>
      <c r="F301" s="11"/>
      <c r="G301" s="11"/>
      <c r="H301" s="11"/>
      <c r="I301" s="11"/>
    </row>
    <row r="302" spans="3:9" x14ac:dyDescent="0.3">
      <c r="C302" s="104" t="s">
        <v>279</v>
      </c>
      <c r="D302" s="11"/>
      <c r="E302" s="11"/>
      <c r="F302" s="11"/>
      <c r="G302" s="11"/>
      <c r="H302" s="11"/>
      <c r="I302" s="11"/>
    </row>
    <row r="303" spans="3:9" x14ac:dyDescent="0.3">
      <c r="C303" s="104" t="s">
        <v>280</v>
      </c>
      <c r="D303" s="11"/>
      <c r="E303" s="11"/>
      <c r="F303" s="11"/>
      <c r="G303" s="11"/>
      <c r="H303" s="11"/>
      <c r="I303" s="11"/>
    </row>
    <row r="304" spans="3:9" x14ac:dyDescent="0.3">
      <c r="C304" s="104" t="s">
        <v>281</v>
      </c>
      <c r="D304" s="11"/>
      <c r="E304" s="11"/>
      <c r="F304" s="11"/>
      <c r="G304" s="11"/>
      <c r="H304" s="11"/>
      <c r="I304" s="11"/>
    </row>
    <row r="305" spans="3:9" x14ac:dyDescent="0.3">
      <c r="C305" s="104" t="s">
        <v>282</v>
      </c>
      <c r="D305" s="11"/>
      <c r="E305" s="11"/>
      <c r="F305" s="11"/>
      <c r="G305" s="11"/>
      <c r="H305" s="11"/>
      <c r="I305" s="11"/>
    </row>
    <row r="306" spans="3:9" x14ac:dyDescent="0.3">
      <c r="C306" s="104" t="s">
        <v>283</v>
      </c>
      <c r="D306" s="11"/>
      <c r="E306" s="11"/>
      <c r="F306" s="11"/>
      <c r="G306" s="11"/>
      <c r="H306" s="11"/>
      <c r="I306" s="11"/>
    </row>
    <row r="307" spans="3:9" x14ac:dyDescent="0.3">
      <c r="C307" s="104" t="s">
        <v>284</v>
      </c>
      <c r="D307" s="11"/>
      <c r="E307" s="11"/>
      <c r="F307" s="11"/>
      <c r="G307" s="11"/>
      <c r="H307" s="11"/>
      <c r="I307" s="11"/>
    </row>
    <row r="308" spans="3:9" x14ac:dyDescent="0.3">
      <c r="C308" s="104" t="s">
        <v>285</v>
      </c>
      <c r="D308" s="11"/>
      <c r="E308" s="11"/>
      <c r="F308" s="11"/>
      <c r="G308" s="11"/>
      <c r="H308" s="11"/>
      <c r="I308" s="11"/>
    </row>
    <row r="309" spans="3:9" x14ac:dyDescent="0.3">
      <c r="C309" s="104" t="s">
        <v>286</v>
      </c>
      <c r="D309" s="11"/>
      <c r="E309" s="11"/>
      <c r="F309" s="11"/>
      <c r="G309" s="11"/>
      <c r="H309" s="11"/>
      <c r="I309" s="11"/>
    </row>
    <row r="310" spans="3:9" x14ac:dyDescent="0.3">
      <c r="C310" s="104" t="s">
        <v>287</v>
      </c>
      <c r="D310" s="11"/>
      <c r="E310" s="11"/>
      <c r="F310" s="11"/>
      <c r="G310" s="11"/>
      <c r="H310" s="11"/>
      <c r="I310" s="11"/>
    </row>
    <row r="311" spans="3:9" x14ac:dyDescent="0.3">
      <c r="C311" s="104" t="s">
        <v>288</v>
      </c>
      <c r="D311" s="11"/>
      <c r="E311" s="11"/>
      <c r="F311" s="11"/>
      <c r="G311" s="11"/>
      <c r="H311" s="11"/>
      <c r="I311" s="11"/>
    </row>
    <row r="312" spans="3:9" x14ac:dyDescent="0.3">
      <c r="C312" s="104" t="s">
        <v>289</v>
      </c>
      <c r="D312" s="11"/>
      <c r="E312" s="11"/>
      <c r="F312" s="11"/>
      <c r="G312" s="11"/>
      <c r="H312" s="11"/>
      <c r="I312" s="11"/>
    </row>
    <row r="313" spans="3:9" x14ac:dyDescent="0.3">
      <c r="C313" s="104" t="s">
        <v>290</v>
      </c>
      <c r="D313" s="11"/>
      <c r="E313" s="11"/>
      <c r="F313" s="11"/>
      <c r="G313" s="11"/>
      <c r="H313" s="11"/>
      <c r="I313" s="11"/>
    </row>
    <row r="314" spans="3:9" x14ac:dyDescent="0.3">
      <c r="C314" s="104" t="s">
        <v>291</v>
      </c>
      <c r="D314" s="11"/>
      <c r="E314" s="11"/>
      <c r="F314" s="11"/>
      <c r="G314" s="11"/>
      <c r="H314" s="11"/>
      <c r="I314" s="11"/>
    </row>
    <row r="315" spans="3:9" x14ac:dyDescent="0.3">
      <c r="C315" s="104" t="s">
        <v>292</v>
      </c>
      <c r="D315" s="11"/>
      <c r="E315" s="11"/>
      <c r="F315" s="11"/>
      <c r="G315" s="11"/>
      <c r="H315" s="11"/>
      <c r="I315" s="11"/>
    </row>
    <row r="316" spans="3:9" x14ac:dyDescent="0.3">
      <c r="C316" s="104" t="s">
        <v>293</v>
      </c>
      <c r="D316" s="11"/>
      <c r="E316" s="11"/>
      <c r="F316" s="11"/>
      <c r="G316" s="11"/>
      <c r="H316" s="11"/>
      <c r="I316" s="11"/>
    </row>
    <row r="317" spans="3:9" x14ac:dyDescent="0.3">
      <c r="C317" s="104" t="s">
        <v>294</v>
      </c>
      <c r="D317" s="11"/>
      <c r="E317" s="11"/>
      <c r="F317" s="11"/>
      <c r="G317" s="11"/>
      <c r="H317" s="11"/>
      <c r="I317" s="11"/>
    </row>
    <row r="318" spans="3:9" x14ac:dyDescent="0.3">
      <c r="C318" s="104" t="s">
        <v>295</v>
      </c>
      <c r="D318" s="11"/>
      <c r="E318" s="11"/>
      <c r="F318" s="11"/>
      <c r="G318" s="11"/>
      <c r="H318" s="11"/>
      <c r="I318" s="11"/>
    </row>
    <row r="319" spans="3:9" x14ac:dyDescent="0.3">
      <c r="C319" s="104" t="s">
        <v>296</v>
      </c>
      <c r="D319" s="11"/>
      <c r="E319" s="11"/>
      <c r="F319" s="11"/>
      <c r="G319" s="11"/>
      <c r="H319" s="11"/>
      <c r="I319" s="11"/>
    </row>
    <row r="320" spans="3:9" x14ac:dyDescent="0.3">
      <c r="C320" s="104" t="s">
        <v>297</v>
      </c>
      <c r="D320" s="11"/>
      <c r="E320" s="11"/>
      <c r="F320" s="11"/>
      <c r="G320" s="11">
        <v>40</v>
      </c>
      <c r="H320" s="11"/>
      <c r="I320" s="11"/>
    </row>
    <row r="321" spans="3:9" x14ac:dyDescent="0.3">
      <c r="C321" s="104" t="s">
        <v>298</v>
      </c>
      <c r="D321" s="11"/>
      <c r="E321" s="11"/>
      <c r="F321" s="11"/>
      <c r="G321" s="11"/>
      <c r="H321" s="11"/>
      <c r="I321" s="11"/>
    </row>
    <row r="322" spans="3:9" x14ac:dyDescent="0.3">
      <c r="C322" s="104" t="s">
        <v>299</v>
      </c>
      <c r="D322" s="11"/>
      <c r="E322" s="11"/>
      <c r="F322" s="11"/>
      <c r="G322" s="11"/>
      <c r="H322" s="11"/>
      <c r="I322" s="11"/>
    </row>
    <row r="323" spans="3:9" x14ac:dyDescent="0.3">
      <c r="C323" s="104" t="s">
        <v>300</v>
      </c>
      <c r="D323" s="11"/>
      <c r="E323" s="11"/>
      <c r="F323" s="11"/>
      <c r="G323" s="11"/>
      <c r="H323" s="11"/>
      <c r="I323" s="11"/>
    </row>
    <row r="324" spans="3:9" x14ac:dyDescent="0.3">
      <c r="C324" s="104" t="s">
        <v>301</v>
      </c>
      <c r="D324" s="11"/>
      <c r="E324" s="11"/>
      <c r="F324" s="11"/>
      <c r="G324" s="11"/>
      <c r="H324" s="11"/>
      <c r="I324" s="11"/>
    </row>
    <row r="325" spans="3:9" x14ac:dyDescent="0.3">
      <c r="C325" s="104" t="s">
        <v>302</v>
      </c>
      <c r="D325" s="11"/>
      <c r="E325" s="11"/>
      <c r="F325" s="11"/>
      <c r="G325" s="11"/>
      <c r="H325" s="11"/>
      <c r="I325" s="11"/>
    </row>
    <row r="326" spans="3:9" x14ac:dyDescent="0.3">
      <c r="C326" s="104" t="s">
        <v>303</v>
      </c>
      <c r="D326" s="11"/>
      <c r="E326" s="11">
        <v>640</v>
      </c>
      <c r="F326" s="11"/>
      <c r="G326" s="11">
        <v>5400</v>
      </c>
      <c r="H326" s="11"/>
      <c r="I326" s="11"/>
    </row>
    <row r="327" spans="3:9" x14ac:dyDescent="0.3">
      <c r="C327" s="104" t="s">
        <v>304</v>
      </c>
      <c r="D327" s="11"/>
      <c r="E327" s="11"/>
      <c r="F327" s="11"/>
      <c r="G327" s="11"/>
      <c r="H327" s="11"/>
      <c r="I327" s="11"/>
    </row>
    <row r="328" spans="3:9" x14ac:dyDescent="0.3">
      <c r="C328" s="104" t="s">
        <v>305</v>
      </c>
      <c r="D328" s="11"/>
      <c r="E328" s="11"/>
      <c r="F328" s="11"/>
      <c r="G328" s="11"/>
      <c r="H328" s="11"/>
      <c r="I328" s="11"/>
    </row>
    <row r="329" spans="3:9" x14ac:dyDescent="0.3">
      <c r="C329" s="104" t="s">
        <v>306</v>
      </c>
      <c r="D329" s="11"/>
      <c r="E329" s="11"/>
      <c r="F329" s="11"/>
      <c r="G329" s="11"/>
      <c r="H329" s="11"/>
      <c r="I329" s="11"/>
    </row>
    <row r="330" spans="3:9" x14ac:dyDescent="0.3">
      <c r="C330" s="104" t="s">
        <v>307</v>
      </c>
      <c r="D330" s="11"/>
      <c r="E330" s="11"/>
      <c r="F330" s="11"/>
      <c r="G330" s="11"/>
      <c r="H330" s="11"/>
      <c r="I330" s="11"/>
    </row>
    <row r="331" spans="3:9" x14ac:dyDescent="0.3">
      <c r="C331" s="104" t="s">
        <v>308</v>
      </c>
      <c r="D331" s="11"/>
      <c r="E331" s="11"/>
      <c r="F331" s="11"/>
      <c r="G331" s="11"/>
      <c r="H331" s="11"/>
      <c r="I331" s="11"/>
    </row>
    <row r="332" spans="3:9" x14ac:dyDescent="0.3">
      <c r="C332" s="104" t="s">
        <v>309</v>
      </c>
      <c r="D332" s="11"/>
      <c r="E332" s="11"/>
      <c r="F332" s="11"/>
      <c r="G332" s="11"/>
      <c r="H332" s="11"/>
      <c r="I332" s="11"/>
    </row>
    <row r="333" spans="3:9" x14ac:dyDescent="0.3">
      <c r="C333" s="104" t="s">
        <v>310</v>
      </c>
      <c r="D333" s="23"/>
      <c r="E333" s="18"/>
      <c r="F333" s="18"/>
      <c r="G333" s="18">
        <v>3000</v>
      </c>
      <c r="H333" s="18"/>
      <c r="I333" s="18"/>
    </row>
    <row r="334" spans="3:9" x14ac:dyDescent="0.3">
      <c r="C334" s="104" t="s">
        <v>311</v>
      </c>
      <c r="D334" s="23"/>
      <c r="E334" s="23"/>
      <c r="F334" s="23"/>
      <c r="G334" s="23"/>
      <c r="H334" s="23"/>
      <c r="I334" s="23"/>
    </row>
    <row r="335" spans="3:9" x14ac:dyDescent="0.3">
      <c r="C335" s="104" t="s">
        <v>312</v>
      </c>
      <c r="D335" s="27"/>
      <c r="E335" s="27"/>
      <c r="F335" s="27"/>
      <c r="G335" s="27"/>
      <c r="H335" s="27"/>
      <c r="I335" s="27"/>
    </row>
    <row r="336" spans="3:9" x14ac:dyDescent="0.3">
      <c r="C336" s="104" t="s">
        <v>313</v>
      </c>
      <c r="D336" s="23"/>
      <c r="E336" s="23"/>
      <c r="F336" s="23"/>
      <c r="G336" s="23"/>
      <c r="H336" s="23"/>
      <c r="I336" s="23"/>
    </row>
    <row r="337" spans="3:9" x14ac:dyDescent="0.3">
      <c r="C337" s="104" t="s">
        <v>314</v>
      </c>
      <c r="D337" s="23"/>
      <c r="E337" s="23"/>
      <c r="F337" s="23"/>
      <c r="G337" s="23"/>
      <c r="H337" s="23"/>
      <c r="I337" s="23"/>
    </row>
    <row r="338" spans="3:9" x14ac:dyDescent="0.3">
      <c r="C338" s="104" t="s">
        <v>315</v>
      </c>
      <c r="D338" s="23"/>
      <c r="E338" s="23"/>
      <c r="F338" s="23"/>
      <c r="G338" s="23"/>
      <c r="H338" s="23"/>
      <c r="I338" s="23"/>
    </row>
    <row r="339" spans="3:9" x14ac:dyDescent="0.3">
      <c r="C339" s="104" t="s">
        <v>316</v>
      </c>
      <c r="D339" s="23"/>
      <c r="E339" s="23"/>
      <c r="F339" s="23"/>
      <c r="G339" s="23"/>
      <c r="H339" s="23"/>
      <c r="I339" s="23"/>
    </row>
    <row r="340" spans="3:9" x14ac:dyDescent="0.3">
      <c r="C340" s="104" t="s">
        <v>317</v>
      </c>
      <c r="D340" s="23"/>
      <c r="E340" s="23"/>
      <c r="F340" s="23"/>
      <c r="G340" s="23"/>
      <c r="H340" s="23"/>
      <c r="I340" s="23"/>
    </row>
    <row r="341" spans="3:9" x14ac:dyDescent="0.3">
      <c r="C341" s="104" t="s">
        <v>318</v>
      </c>
      <c r="D341" s="23"/>
      <c r="E341" s="23"/>
      <c r="F341" s="23"/>
      <c r="G341" s="23"/>
      <c r="H341" s="23"/>
      <c r="I341" s="23"/>
    </row>
    <row r="342" spans="3:9" x14ac:dyDescent="0.3">
      <c r="C342" s="104" t="s">
        <v>319</v>
      </c>
      <c r="D342" s="23"/>
      <c r="E342" s="23"/>
      <c r="F342" s="23"/>
      <c r="G342" s="23"/>
      <c r="H342" s="23"/>
      <c r="I342" s="23"/>
    </row>
    <row r="343" spans="3:9" x14ac:dyDescent="0.3">
      <c r="C343" s="104" t="s">
        <v>320</v>
      </c>
      <c r="D343" s="10"/>
      <c r="E343" s="10"/>
      <c r="F343" s="10"/>
      <c r="G343" s="10"/>
      <c r="H343" s="10"/>
      <c r="I343" s="10"/>
    </row>
    <row r="344" spans="3:9" ht="14.4" thickBot="1" x14ac:dyDescent="0.35">
      <c r="C344" s="183" t="s">
        <v>150</v>
      </c>
      <c r="D344" s="28"/>
      <c r="E344" s="28">
        <v>440</v>
      </c>
      <c r="F344" s="28"/>
      <c r="G344" s="28">
        <v>920</v>
      </c>
      <c r="H344" s="28"/>
      <c r="I344" s="28"/>
    </row>
    <row r="345" spans="3:9" ht="14.4" thickBot="1" x14ac:dyDescent="0.35">
      <c r="C345" s="245" t="s">
        <v>19</v>
      </c>
      <c r="D345" s="246"/>
      <c r="E345" s="246"/>
      <c r="F345" s="246"/>
      <c r="G345" s="246"/>
      <c r="H345" s="246"/>
      <c r="I345" s="247"/>
    </row>
    <row r="346" spans="3:9" x14ac:dyDescent="0.3">
      <c r="C346" s="92" t="s">
        <v>321</v>
      </c>
      <c r="D346" s="29"/>
      <c r="E346" s="29"/>
      <c r="F346" s="29"/>
      <c r="G346" s="29"/>
      <c r="H346" s="29"/>
      <c r="I346" s="29"/>
    </row>
    <row r="347" spans="3:9" x14ac:dyDescent="0.3">
      <c r="C347" s="104" t="s">
        <v>322</v>
      </c>
      <c r="D347" s="23"/>
      <c r="E347" s="23"/>
      <c r="F347" s="23"/>
      <c r="G347" s="23"/>
      <c r="H347" s="23"/>
      <c r="I347" s="23"/>
    </row>
    <row r="348" spans="3:9" x14ac:dyDescent="0.3">
      <c r="C348" s="104" t="s">
        <v>323</v>
      </c>
      <c r="D348" s="23"/>
      <c r="E348" s="23"/>
      <c r="F348" s="23"/>
      <c r="G348" s="23"/>
      <c r="H348" s="23"/>
      <c r="I348" s="23"/>
    </row>
    <row r="349" spans="3:9" x14ac:dyDescent="0.3">
      <c r="C349" s="104" t="s">
        <v>324</v>
      </c>
      <c r="D349" s="23"/>
      <c r="E349" s="23"/>
      <c r="F349" s="23"/>
      <c r="G349" s="23"/>
      <c r="H349" s="23"/>
      <c r="I349" s="23"/>
    </row>
    <row r="350" spans="3:9" x14ac:dyDescent="0.3">
      <c r="C350" s="104" t="s">
        <v>325</v>
      </c>
      <c r="D350" s="23"/>
      <c r="E350" s="23"/>
      <c r="F350" s="23"/>
      <c r="G350" s="23"/>
      <c r="H350" s="23"/>
      <c r="I350" s="23"/>
    </row>
    <row r="351" spans="3:9" x14ac:dyDescent="0.3">
      <c r="C351" s="104" t="s">
        <v>326</v>
      </c>
      <c r="D351" s="10"/>
      <c r="E351" s="10"/>
      <c r="F351" s="10"/>
      <c r="G351" s="10"/>
      <c r="H351" s="10"/>
      <c r="I351" s="10"/>
    </row>
    <row r="352" spans="3:9" x14ac:dyDescent="0.3">
      <c r="C352" s="104" t="s">
        <v>327</v>
      </c>
      <c r="D352" s="10"/>
      <c r="E352" s="10"/>
      <c r="F352" s="10">
        <v>80</v>
      </c>
      <c r="G352" s="10">
        <v>280</v>
      </c>
      <c r="H352" s="10"/>
      <c r="I352" s="10"/>
    </row>
    <row r="353" spans="3:9" x14ac:dyDescent="0.3">
      <c r="C353" s="104" t="s">
        <v>328</v>
      </c>
      <c r="D353" s="10"/>
      <c r="E353" s="10"/>
      <c r="F353" s="10"/>
      <c r="G353" s="10"/>
      <c r="H353" s="10"/>
      <c r="I353" s="10"/>
    </row>
    <row r="354" spans="3:9" x14ac:dyDescent="0.3">
      <c r="C354" s="104" t="s">
        <v>329</v>
      </c>
      <c r="D354" s="10"/>
      <c r="E354" s="10"/>
      <c r="F354" s="10"/>
      <c r="G354" s="10"/>
      <c r="H354" s="10"/>
      <c r="I354" s="10"/>
    </row>
    <row r="355" spans="3:9" ht="14.4" thickBot="1" x14ac:dyDescent="0.35">
      <c r="C355" s="184" t="s">
        <v>150</v>
      </c>
      <c r="D355" s="3"/>
      <c r="E355" s="3"/>
      <c r="F355" s="3"/>
      <c r="G355" s="3"/>
      <c r="H355" s="3"/>
      <c r="I355" s="3"/>
    </row>
    <row r="356" spans="3:9" ht="14.4" thickBot="1" x14ac:dyDescent="0.35">
      <c r="C356" s="245" t="s">
        <v>330</v>
      </c>
      <c r="D356" s="246"/>
      <c r="E356" s="246"/>
      <c r="F356" s="246"/>
      <c r="G356" s="246"/>
      <c r="H356" s="246"/>
      <c r="I356" s="247"/>
    </row>
    <row r="357" spans="3:9" x14ac:dyDescent="0.3">
      <c r="C357" s="182" t="s">
        <v>331</v>
      </c>
      <c r="D357" s="6"/>
      <c r="E357" s="6"/>
      <c r="F357" s="6"/>
      <c r="G357" s="6"/>
      <c r="H357" s="6"/>
      <c r="I357" s="6"/>
    </row>
    <row r="358" spans="3:9" x14ac:dyDescent="0.3">
      <c r="C358" s="181" t="s">
        <v>332</v>
      </c>
      <c r="D358" s="10"/>
      <c r="E358" s="10">
        <v>2400</v>
      </c>
      <c r="F358" s="10"/>
      <c r="G358" s="10">
        <v>5700</v>
      </c>
      <c r="H358" s="10"/>
      <c r="I358" s="10"/>
    </row>
    <row r="359" spans="3:9" x14ac:dyDescent="0.3">
      <c r="C359" s="181" t="s">
        <v>333</v>
      </c>
      <c r="D359" s="10"/>
      <c r="E359" s="10"/>
      <c r="F359" s="10"/>
      <c r="G359" s="10"/>
      <c r="H359" s="10"/>
      <c r="I359" s="10"/>
    </row>
    <row r="360" spans="3:9" x14ac:dyDescent="0.3">
      <c r="C360" s="181" t="s">
        <v>334</v>
      </c>
      <c r="D360" s="10"/>
      <c r="E360" s="10"/>
      <c r="F360" s="10"/>
      <c r="G360" s="10"/>
      <c r="H360" s="10"/>
      <c r="I360" s="10"/>
    </row>
    <row r="361" spans="3:9" x14ac:dyDescent="0.3">
      <c r="C361" s="181" t="s">
        <v>335</v>
      </c>
      <c r="D361" s="10"/>
      <c r="E361" s="10">
        <v>1100</v>
      </c>
      <c r="F361" s="10"/>
      <c r="G361" s="10"/>
      <c r="H361" s="10"/>
      <c r="I361" s="10"/>
    </row>
    <row r="362" spans="3:9" x14ac:dyDescent="0.3">
      <c r="C362" s="104" t="s">
        <v>336</v>
      </c>
      <c r="D362" s="10"/>
      <c r="E362" s="10"/>
      <c r="F362" s="10"/>
      <c r="G362" s="10"/>
      <c r="H362" s="10"/>
      <c r="I362" s="10"/>
    </row>
    <row r="363" spans="3:9" x14ac:dyDescent="0.3">
      <c r="C363" s="104" t="s">
        <v>337</v>
      </c>
      <c r="D363" s="10"/>
      <c r="E363" s="10"/>
      <c r="F363" s="10"/>
      <c r="G363" s="10"/>
      <c r="H363" s="10"/>
      <c r="I363" s="10"/>
    </row>
    <row r="364" spans="3:9" x14ac:dyDescent="0.3">
      <c r="C364" s="185" t="s">
        <v>338</v>
      </c>
      <c r="D364" s="10"/>
      <c r="E364" s="10"/>
      <c r="F364" s="10"/>
      <c r="G364" s="10"/>
      <c r="H364" s="10"/>
      <c r="I364" s="10"/>
    </row>
    <row r="365" spans="3:9" x14ac:dyDescent="0.3">
      <c r="C365" s="104" t="s">
        <v>339</v>
      </c>
      <c r="D365" s="10"/>
      <c r="E365" s="10"/>
      <c r="F365" s="10"/>
      <c r="G365" s="10"/>
      <c r="H365" s="10"/>
      <c r="I365" s="10"/>
    </row>
    <row r="366" spans="3:9" x14ac:dyDescent="0.3">
      <c r="C366" s="104" t="s">
        <v>340</v>
      </c>
      <c r="D366" s="10"/>
      <c r="E366" s="10"/>
      <c r="F366" s="10"/>
      <c r="G366" s="10"/>
      <c r="H366" s="10"/>
      <c r="I366" s="10"/>
    </row>
    <row r="367" spans="3:9" x14ac:dyDescent="0.3">
      <c r="C367" s="104" t="s">
        <v>341</v>
      </c>
      <c r="D367" s="10"/>
      <c r="E367" s="10">
        <v>320</v>
      </c>
      <c r="F367" s="10"/>
      <c r="G367" s="10"/>
      <c r="H367" s="10"/>
      <c r="I367" s="10"/>
    </row>
    <row r="368" spans="3:9" x14ac:dyDescent="0.3">
      <c r="C368" s="104" t="s">
        <v>342</v>
      </c>
      <c r="D368" s="10"/>
      <c r="E368" s="10"/>
      <c r="F368" s="10"/>
      <c r="G368" s="10"/>
      <c r="H368" s="10"/>
      <c r="I368" s="10"/>
    </row>
    <row r="369" spans="3:9" x14ac:dyDescent="0.3">
      <c r="C369" s="104" t="s">
        <v>343</v>
      </c>
      <c r="D369" s="10"/>
      <c r="E369" s="10"/>
      <c r="F369" s="10"/>
      <c r="G369" s="10"/>
      <c r="H369" s="10"/>
      <c r="I369" s="10"/>
    </row>
    <row r="370" spans="3:9" x14ac:dyDescent="0.3">
      <c r="C370" s="104" t="s">
        <v>344</v>
      </c>
      <c r="D370" s="23"/>
      <c r="E370" s="23"/>
      <c r="F370" s="23"/>
      <c r="G370" s="23"/>
      <c r="H370" s="23"/>
      <c r="I370" s="23"/>
    </row>
    <row r="371" spans="3:9" x14ac:dyDescent="0.3">
      <c r="C371" s="104" t="s">
        <v>345</v>
      </c>
      <c r="D371" s="30"/>
      <c r="E371" s="30"/>
      <c r="F371" s="30"/>
      <c r="G371" s="30"/>
      <c r="H371" s="30"/>
      <c r="I371" s="30"/>
    </row>
    <row r="372" spans="3:9" x14ac:dyDescent="0.3">
      <c r="C372" s="104" t="s">
        <v>346</v>
      </c>
      <c r="D372" s="30"/>
      <c r="E372" s="30"/>
      <c r="F372" s="30"/>
      <c r="G372" s="30"/>
      <c r="H372" s="30"/>
      <c r="I372" s="30"/>
    </row>
    <row r="373" spans="3:9" x14ac:dyDescent="0.3">
      <c r="C373" s="104" t="s">
        <v>347</v>
      </c>
      <c r="D373" s="30"/>
      <c r="E373" s="30"/>
      <c r="F373" s="30"/>
      <c r="G373" s="30"/>
      <c r="H373" s="30"/>
      <c r="I373" s="30"/>
    </row>
    <row r="374" spans="3:9" x14ac:dyDescent="0.3">
      <c r="C374" s="104" t="s">
        <v>348</v>
      </c>
      <c r="D374" s="23"/>
      <c r="E374" s="23"/>
      <c r="F374" s="23"/>
      <c r="G374" s="23"/>
      <c r="H374" s="23"/>
      <c r="I374" s="23"/>
    </row>
    <row r="375" spans="3:9" x14ac:dyDescent="0.3">
      <c r="C375" s="104" t="s">
        <v>349</v>
      </c>
      <c r="D375" s="23"/>
      <c r="E375" s="23"/>
      <c r="F375" s="23"/>
      <c r="G375" s="23"/>
      <c r="H375" s="23"/>
      <c r="I375" s="23"/>
    </row>
    <row r="376" spans="3:9" x14ac:dyDescent="0.3">
      <c r="C376" s="104" t="s">
        <v>350</v>
      </c>
      <c r="D376" s="23"/>
      <c r="E376" s="23"/>
      <c r="F376" s="23"/>
      <c r="G376" s="23"/>
      <c r="H376" s="23"/>
      <c r="I376" s="23"/>
    </row>
    <row r="377" spans="3:9" x14ac:dyDescent="0.3">
      <c r="C377" s="181" t="s">
        <v>351</v>
      </c>
      <c r="D377" s="23"/>
      <c r="E377" s="23"/>
      <c r="F377" s="23"/>
      <c r="G377" s="23"/>
      <c r="H377" s="23"/>
      <c r="I377" s="23"/>
    </row>
    <row r="378" spans="3:9" x14ac:dyDescent="0.3">
      <c r="C378" s="181" t="s">
        <v>352</v>
      </c>
      <c r="D378" s="27"/>
      <c r="E378" s="27"/>
      <c r="F378" s="27"/>
      <c r="G378" s="27"/>
      <c r="H378" s="27"/>
      <c r="I378" s="27"/>
    </row>
    <row r="379" spans="3:9" x14ac:dyDescent="0.3">
      <c r="C379" s="104" t="s">
        <v>353</v>
      </c>
      <c r="D379" s="23"/>
      <c r="E379" s="23"/>
      <c r="F379" s="23"/>
      <c r="G379" s="23"/>
      <c r="H379" s="23"/>
      <c r="I379" s="23"/>
    </row>
    <row r="380" spans="3:9" x14ac:dyDescent="0.3">
      <c r="C380" s="104" t="s">
        <v>354</v>
      </c>
      <c r="D380" s="23"/>
      <c r="E380" s="23"/>
      <c r="F380" s="23"/>
      <c r="G380" s="23"/>
      <c r="H380" s="23"/>
      <c r="I380" s="23"/>
    </row>
    <row r="381" spans="3:9" x14ac:dyDescent="0.3">
      <c r="C381" s="104" t="s">
        <v>355</v>
      </c>
      <c r="D381" s="23"/>
      <c r="E381" s="23"/>
      <c r="F381" s="23"/>
      <c r="G381" s="23"/>
      <c r="H381" s="23"/>
      <c r="I381" s="23"/>
    </row>
    <row r="382" spans="3:9" x14ac:dyDescent="0.3">
      <c r="C382" s="104" t="s">
        <v>356</v>
      </c>
      <c r="D382" s="23"/>
      <c r="E382" s="23"/>
      <c r="F382" s="23"/>
      <c r="G382" s="23"/>
      <c r="H382" s="23"/>
      <c r="I382" s="23"/>
    </row>
    <row r="383" spans="3:9" x14ac:dyDescent="0.3">
      <c r="C383" s="104" t="s">
        <v>357</v>
      </c>
      <c r="D383" s="23"/>
      <c r="E383" s="23"/>
      <c r="F383" s="23"/>
      <c r="G383" s="23"/>
      <c r="H383" s="23"/>
      <c r="I383" s="23"/>
    </row>
    <row r="384" spans="3:9" x14ac:dyDescent="0.3">
      <c r="C384" s="104" t="s">
        <v>358</v>
      </c>
      <c r="D384" s="23"/>
      <c r="E384" s="23"/>
      <c r="F384" s="23"/>
      <c r="G384" s="23"/>
      <c r="H384" s="23"/>
      <c r="I384" s="23"/>
    </row>
    <row r="385" spans="3:9" x14ac:dyDescent="0.3">
      <c r="C385" s="118" t="s">
        <v>359</v>
      </c>
      <c r="D385" s="27"/>
      <c r="E385" s="27"/>
      <c r="F385" s="27"/>
      <c r="G385" s="27"/>
      <c r="H385" s="27"/>
      <c r="I385" s="27"/>
    </row>
    <row r="386" spans="3:9" x14ac:dyDescent="0.3">
      <c r="C386" s="118" t="s">
        <v>360</v>
      </c>
      <c r="D386" s="23"/>
      <c r="E386" s="23"/>
      <c r="F386" s="23"/>
      <c r="G386" s="23"/>
      <c r="H386" s="23"/>
      <c r="I386" s="23"/>
    </row>
    <row r="387" spans="3:9" ht="14.4" thickBot="1" x14ac:dyDescent="0.35">
      <c r="C387" s="184" t="s">
        <v>361</v>
      </c>
      <c r="D387" s="31"/>
      <c r="E387" s="31"/>
      <c r="F387" s="31"/>
      <c r="G387" s="31"/>
      <c r="H387" s="31"/>
      <c r="I387" s="31"/>
    </row>
    <row r="388" spans="3:9" ht="14.4" thickBot="1" x14ac:dyDescent="0.35">
      <c r="C388" s="245" t="s">
        <v>21</v>
      </c>
      <c r="D388" s="246"/>
      <c r="E388" s="246"/>
      <c r="F388" s="246"/>
      <c r="G388" s="246"/>
      <c r="H388" s="246"/>
      <c r="I388" s="247"/>
    </row>
    <row r="389" spans="3:9" x14ac:dyDescent="0.3">
      <c r="C389" s="180" t="s">
        <v>362</v>
      </c>
      <c r="D389" s="17"/>
      <c r="E389" s="29"/>
      <c r="F389" s="29"/>
      <c r="G389" s="29"/>
      <c r="H389" s="29"/>
      <c r="I389" s="29"/>
    </row>
    <row r="390" spans="3:9" x14ac:dyDescent="0.3">
      <c r="C390" s="181" t="s">
        <v>363</v>
      </c>
      <c r="D390" s="7"/>
      <c r="E390" s="6"/>
      <c r="F390" s="6"/>
      <c r="G390" s="6"/>
      <c r="H390" s="6"/>
      <c r="I390" s="6"/>
    </row>
    <row r="391" spans="3:9" x14ac:dyDescent="0.3">
      <c r="C391" s="104" t="s">
        <v>364</v>
      </c>
      <c r="D391" s="10"/>
      <c r="E391" s="10"/>
      <c r="F391" s="10"/>
      <c r="G391" s="10"/>
      <c r="H391" s="10"/>
      <c r="I391" s="10"/>
    </row>
    <row r="392" spans="3:9" x14ac:dyDescent="0.3">
      <c r="C392" s="181" t="s">
        <v>365</v>
      </c>
      <c r="D392" s="10"/>
      <c r="E392" s="10"/>
      <c r="F392" s="10"/>
      <c r="G392" s="10"/>
      <c r="H392" s="10"/>
      <c r="I392" s="10"/>
    </row>
    <row r="393" spans="3:9" x14ac:dyDescent="0.3">
      <c r="C393" s="104" t="s">
        <v>366</v>
      </c>
      <c r="D393" s="10"/>
      <c r="E393" s="10"/>
      <c r="F393" s="10"/>
      <c r="G393" s="10"/>
      <c r="H393" s="10"/>
      <c r="I393" s="10"/>
    </row>
    <row r="394" spans="3:9" ht="14.4" thickBot="1" x14ac:dyDescent="0.35">
      <c r="C394" s="147" t="s">
        <v>150</v>
      </c>
      <c r="D394" s="15"/>
      <c r="E394" s="15"/>
      <c r="F394" s="15"/>
      <c r="G394" s="15"/>
      <c r="H394" s="15"/>
      <c r="I394" s="15"/>
    </row>
    <row r="395" spans="3:9" ht="14.4" thickBot="1" x14ac:dyDescent="0.35">
      <c r="C395" s="245" t="s">
        <v>367</v>
      </c>
      <c r="D395" s="246"/>
      <c r="E395" s="246"/>
      <c r="F395" s="246"/>
      <c r="G395" s="246"/>
      <c r="H395" s="246"/>
      <c r="I395" s="247"/>
    </row>
    <row r="396" spans="3:9" x14ac:dyDescent="0.3">
      <c r="C396" s="186" t="s">
        <v>368</v>
      </c>
      <c r="D396" s="10"/>
      <c r="E396" s="32"/>
      <c r="F396" s="32"/>
      <c r="G396" s="32"/>
      <c r="H396" s="32"/>
      <c r="I396" s="32"/>
    </row>
    <row r="397" spans="3:9" x14ac:dyDescent="0.3">
      <c r="C397" s="186" t="s">
        <v>369</v>
      </c>
      <c r="D397" s="10"/>
      <c r="E397" s="10"/>
      <c r="F397" s="10"/>
      <c r="G397" s="10"/>
      <c r="H397" s="10"/>
      <c r="I397" s="10"/>
    </row>
    <row r="398" spans="3:9" x14ac:dyDescent="0.3">
      <c r="C398" s="187" t="s">
        <v>370</v>
      </c>
      <c r="D398" s="10"/>
      <c r="E398" s="10"/>
      <c r="F398" s="10"/>
      <c r="G398" s="10"/>
      <c r="H398" s="10"/>
      <c r="I398" s="10"/>
    </row>
    <row r="399" spans="3:9" x14ac:dyDescent="0.3">
      <c r="C399" s="188" t="s">
        <v>371</v>
      </c>
      <c r="D399" s="10"/>
      <c r="E399" s="10"/>
      <c r="F399" s="10"/>
      <c r="G399" s="10"/>
      <c r="H399" s="10"/>
      <c r="I399" s="10"/>
    </row>
    <row r="400" spans="3:9" x14ac:dyDescent="0.3">
      <c r="C400" s="188" t="s">
        <v>372</v>
      </c>
      <c r="D400" s="10"/>
      <c r="E400" s="10"/>
      <c r="F400" s="10"/>
      <c r="G400" s="10"/>
      <c r="H400" s="10"/>
      <c r="I400" s="10"/>
    </row>
    <row r="401" spans="3:9" x14ac:dyDescent="0.3">
      <c r="C401" s="189" t="s">
        <v>373</v>
      </c>
      <c r="D401" s="6"/>
      <c r="E401" s="6"/>
      <c r="F401" s="6"/>
      <c r="G401" s="6"/>
      <c r="H401" s="6"/>
      <c r="I401" s="6"/>
    </row>
    <row r="402" spans="3:9" ht="14.4" thickBot="1" x14ac:dyDescent="0.35">
      <c r="C402" s="190" t="s">
        <v>150</v>
      </c>
      <c r="D402" s="14"/>
      <c r="E402" s="14"/>
      <c r="F402" s="14"/>
      <c r="G402" s="14"/>
      <c r="H402" s="14"/>
      <c r="I402" s="14"/>
    </row>
    <row r="403" spans="3:9" ht="14.4" thickBot="1" x14ac:dyDescent="0.35">
      <c r="C403" s="245" t="s">
        <v>22</v>
      </c>
      <c r="D403" s="246"/>
      <c r="E403" s="246"/>
      <c r="F403" s="246"/>
      <c r="G403" s="246"/>
      <c r="H403" s="246"/>
      <c r="I403" s="247"/>
    </row>
    <row r="404" spans="3:9" x14ac:dyDescent="0.3">
      <c r="C404" s="182" t="s">
        <v>374</v>
      </c>
      <c r="D404" s="6"/>
      <c r="E404" s="6"/>
      <c r="F404" s="6"/>
      <c r="G404" s="6"/>
      <c r="H404" s="6"/>
      <c r="I404" s="6"/>
    </row>
    <row r="405" spans="3:9" x14ac:dyDescent="0.3">
      <c r="C405" s="181" t="s">
        <v>375</v>
      </c>
      <c r="D405" s="10"/>
      <c r="E405" s="10"/>
      <c r="F405" s="10"/>
      <c r="G405" s="10"/>
      <c r="H405" s="10"/>
      <c r="I405" s="10"/>
    </row>
    <row r="406" spans="3:9" x14ac:dyDescent="0.3">
      <c r="C406" s="181" t="s">
        <v>376</v>
      </c>
      <c r="D406" s="33"/>
      <c r="E406" s="33"/>
      <c r="F406" s="33"/>
      <c r="G406" s="33"/>
      <c r="H406" s="33"/>
      <c r="I406" s="33"/>
    </row>
    <row r="407" spans="3:9" ht="14.4" thickBot="1" x14ac:dyDescent="0.35">
      <c r="C407" s="191" t="s">
        <v>150</v>
      </c>
      <c r="D407" s="33"/>
      <c r="E407" s="211"/>
      <c r="F407" s="33"/>
      <c r="G407" s="211"/>
      <c r="H407" s="33"/>
      <c r="I407" s="33"/>
    </row>
    <row r="408" spans="3:9" ht="14.4" thickBot="1" x14ac:dyDescent="0.35">
      <c r="C408" s="245" t="s">
        <v>23</v>
      </c>
      <c r="D408" s="246"/>
      <c r="E408" s="246"/>
      <c r="F408" s="246"/>
      <c r="G408" s="246"/>
      <c r="H408" s="246"/>
      <c r="I408" s="247"/>
    </row>
    <row r="409" spans="3:9" x14ac:dyDescent="0.3">
      <c r="C409" s="193" t="s">
        <v>377</v>
      </c>
      <c r="D409" s="34"/>
      <c r="E409" s="35"/>
      <c r="F409" s="35">
        <v>40</v>
      </c>
      <c r="G409" s="35"/>
      <c r="H409" s="35"/>
      <c r="I409" s="36"/>
    </row>
    <row r="410" spans="3:9" ht="14.4" thickBot="1" x14ac:dyDescent="0.35">
      <c r="C410" s="194" t="s">
        <v>150</v>
      </c>
      <c r="D410" s="37"/>
      <c r="E410" s="38"/>
      <c r="F410" s="39"/>
      <c r="G410" s="38"/>
      <c r="H410" s="38"/>
      <c r="I410" s="40"/>
    </row>
    <row r="411" spans="3:9" ht="14.4" thickBot="1" x14ac:dyDescent="0.35">
      <c r="C411" s="245" t="s">
        <v>25</v>
      </c>
      <c r="D411" s="246"/>
      <c r="E411" s="246"/>
      <c r="F411" s="246"/>
      <c r="G411" s="246"/>
      <c r="H411" s="246"/>
      <c r="I411" s="247"/>
    </row>
    <row r="412" spans="3:9" x14ac:dyDescent="0.3">
      <c r="C412" s="195" t="s">
        <v>378</v>
      </c>
      <c r="D412" s="6"/>
      <c r="E412" s="8"/>
      <c r="F412" s="6"/>
      <c r="G412" s="8"/>
      <c r="H412" s="6"/>
      <c r="I412" s="6"/>
    </row>
    <row r="413" spans="3:9" x14ac:dyDescent="0.3">
      <c r="C413" s="104" t="s">
        <v>379</v>
      </c>
      <c r="D413" s="10"/>
      <c r="E413" s="12"/>
      <c r="F413" s="10"/>
      <c r="G413" s="12"/>
      <c r="H413" s="10"/>
      <c r="I413" s="10"/>
    </row>
    <row r="414" spans="3:9" x14ac:dyDescent="0.3">
      <c r="C414" s="195" t="s">
        <v>380</v>
      </c>
      <c r="D414" s="10"/>
      <c r="E414" s="12"/>
      <c r="F414" s="10"/>
      <c r="G414" s="12"/>
      <c r="H414" s="10"/>
      <c r="I414" s="10"/>
    </row>
    <row r="415" spans="3:9" x14ac:dyDescent="0.3">
      <c r="C415" s="195" t="s">
        <v>381</v>
      </c>
      <c r="D415" s="10"/>
      <c r="E415" s="12"/>
      <c r="F415" s="10"/>
      <c r="G415" s="12"/>
      <c r="H415" s="10"/>
      <c r="I415" s="10"/>
    </row>
    <row r="416" spans="3:9" x14ac:dyDescent="0.3">
      <c r="C416" s="188" t="s">
        <v>382</v>
      </c>
      <c r="D416" s="10"/>
      <c r="E416" s="220"/>
      <c r="F416" s="42"/>
      <c r="G416" s="41"/>
      <c r="H416" s="42"/>
      <c r="I416" s="42"/>
    </row>
    <row r="417" spans="3:9" ht="14.4" thickBot="1" x14ac:dyDescent="0.35">
      <c r="C417" s="196" t="s">
        <v>150</v>
      </c>
      <c r="D417" s="16"/>
      <c r="E417" s="211"/>
      <c r="F417" s="16"/>
      <c r="G417" s="211"/>
      <c r="H417" s="16"/>
      <c r="I417" s="16"/>
    </row>
    <row r="418" spans="3:9" x14ac:dyDescent="0.3">
      <c r="D418" s="197"/>
      <c r="E418" s="198"/>
      <c r="F418" s="198"/>
      <c r="G418" s="198"/>
      <c r="H418" s="198"/>
      <c r="I418" s="198"/>
    </row>
    <row r="419" spans="3:9" hidden="1" x14ac:dyDescent="0.3">
      <c r="C419" s="199" t="s">
        <v>383</v>
      </c>
      <c r="D419" s="43"/>
      <c r="E419" s="43"/>
      <c r="F419" s="43"/>
      <c r="G419" s="43"/>
      <c r="H419" s="43"/>
      <c r="I419" s="43"/>
    </row>
    <row r="420" spans="3:9" hidden="1" x14ac:dyDescent="0.3">
      <c r="C420" s="200" t="s">
        <v>384</v>
      </c>
      <c r="D420" s="44"/>
      <c r="E420" s="44"/>
      <c r="F420" s="44"/>
      <c r="G420" s="44"/>
      <c r="H420" s="44"/>
      <c r="I420" s="44"/>
    </row>
    <row r="421" spans="3:9" hidden="1" x14ac:dyDescent="0.3">
      <c r="C421" s="200" t="s">
        <v>385</v>
      </c>
      <c r="D421" s="44"/>
      <c r="E421" s="44"/>
      <c r="F421" s="44"/>
      <c r="G421" s="44"/>
      <c r="H421" s="44"/>
      <c r="I421" s="44"/>
    </row>
    <row r="422" spans="3:9" ht="14.4" hidden="1" thickBot="1" x14ac:dyDescent="0.35">
      <c r="C422" s="201" t="s">
        <v>386</v>
      </c>
      <c r="D422" s="45"/>
      <c r="E422" s="45"/>
      <c r="F422" s="45"/>
      <c r="G422" s="45"/>
      <c r="H422" s="45"/>
      <c r="I422" s="45"/>
    </row>
    <row r="423" spans="3:9" ht="14.4" thickBot="1" x14ac:dyDescent="0.35"/>
    <row r="424" spans="3:9" x14ac:dyDescent="0.3">
      <c r="C424" s="202" t="s">
        <v>387</v>
      </c>
      <c r="D424" s="4" t="s">
        <v>400</v>
      </c>
      <c r="E424" s="4" t="s">
        <v>400</v>
      </c>
      <c r="F424" s="4" t="s">
        <v>412</v>
      </c>
      <c r="G424" s="4" t="s">
        <v>416</v>
      </c>
      <c r="H424" s="4"/>
      <c r="I424" s="4"/>
    </row>
    <row r="425" spans="3:9" ht="14.4" thickBot="1" x14ac:dyDescent="0.35">
      <c r="C425" s="196" t="s">
        <v>388</v>
      </c>
      <c r="D425" s="221">
        <v>45797</v>
      </c>
      <c r="E425" s="221">
        <v>45833</v>
      </c>
      <c r="F425" s="221">
        <v>45860</v>
      </c>
      <c r="G425" s="221">
        <v>45888</v>
      </c>
      <c r="H425" s="14"/>
      <c r="I425" s="14"/>
    </row>
    <row r="426" spans="3:9" ht="14.4" thickBot="1" x14ac:dyDescent="0.35"/>
    <row r="427" spans="3:9" x14ac:dyDescent="0.3">
      <c r="C427" s="203" t="s">
        <v>389</v>
      </c>
      <c r="D427" s="212"/>
      <c r="E427" s="213"/>
      <c r="F427" s="212"/>
      <c r="G427" s="213"/>
      <c r="H427" s="212"/>
      <c r="I427" s="214"/>
    </row>
    <row r="428" spans="3:9" ht="14.4" thickBot="1" x14ac:dyDescent="0.35">
      <c r="C428" s="204" t="s">
        <v>390</v>
      </c>
      <c r="D428" s="16"/>
      <c r="E428" s="215"/>
      <c r="F428" s="16"/>
      <c r="G428" s="215"/>
      <c r="H428" s="16"/>
      <c r="I428" s="15"/>
    </row>
  </sheetData>
  <sheetProtection password="CC66" sheet="1" objects="1" scenarios="1"/>
  <mergeCells count="10">
    <mergeCell ref="C395:I395"/>
    <mergeCell ref="C403:I403"/>
    <mergeCell ref="C408:I408"/>
    <mergeCell ref="C411:I411"/>
    <mergeCell ref="C1:C2"/>
    <mergeCell ref="C25:I25"/>
    <mergeCell ref="C289:I289"/>
    <mergeCell ref="C345:I345"/>
    <mergeCell ref="C356:I356"/>
    <mergeCell ref="C388:I388"/>
  </mergeCells>
  <phoneticPr fontId="20" type="noConversion"/>
  <conditionalFormatting sqref="E23:I23 D16 H16:I16 D20:I22 D7:D13 H10:I13 G10:G15 G7:I9 D19 G19:I19">
    <cfRule type="cellIs" dxfId="12" priority="16" stopIfTrue="1" operator="greaterThanOrEqual">
      <formula>0.3</formula>
    </cfRule>
  </conditionalFormatting>
  <conditionalFormatting sqref="E23:I23 D20:I22 H16:I19 D7:D13 H10:I13 G10:G15 D16:D19 G17:G19 G7:I9">
    <cfRule type="containsText" dxfId="11" priority="14" stopIfTrue="1" operator="containsText" text="&lt;">
      <formula>NOT(ISERROR(SEARCH("&lt;",D7)))</formula>
    </cfRule>
  </conditionalFormatting>
  <conditionalFormatting sqref="D17:D18 G17:I18">
    <cfRule type="cellIs" dxfId="10" priority="15" stopIfTrue="1" operator="greaterThanOrEqual">
      <formula>1</formula>
    </cfRule>
  </conditionalFormatting>
  <conditionalFormatting sqref="D173:I173">
    <cfRule type="cellIs" dxfId="9" priority="13" operator="greaterThan">
      <formula>"0.99"</formula>
    </cfRule>
  </conditionalFormatting>
  <conditionalFormatting sqref="G17:H17">
    <cfRule type="cellIs" dxfId="8" priority="17" stopIfTrue="1" operator="greaterThanOrEqual">
      <formula>1</formula>
    </cfRule>
  </conditionalFormatting>
  <conditionalFormatting sqref="D14 H14:I14">
    <cfRule type="cellIs" dxfId="7" priority="12" stopIfTrue="1" operator="greaterThanOrEqual">
      <formula>0.3</formula>
    </cfRule>
  </conditionalFormatting>
  <conditionalFormatting sqref="D14 H14:I14">
    <cfRule type="containsText" dxfId="6" priority="11" stopIfTrue="1" operator="containsText" text="&lt;">
      <formula>NOT(ISERROR(SEARCH("&lt;",D14)))</formula>
    </cfRule>
  </conditionalFormatting>
  <conditionalFormatting sqref="D15 H15:I15">
    <cfRule type="cellIs" dxfId="5" priority="10" stopIfTrue="1" operator="greaterThanOrEqual">
      <formula>0.3</formula>
    </cfRule>
  </conditionalFormatting>
  <conditionalFormatting sqref="D15 H15:I15">
    <cfRule type="containsText" dxfId="4" priority="9" stopIfTrue="1" operator="containsText" text="&lt;">
      <formula>NOT(ISERROR(SEARCH("&lt;",D15)))</formula>
    </cfRule>
  </conditionalFormatting>
  <conditionalFormatting sqref="G16">
    <cfRule type="cellIs" dxfId="3" priority="8" stopIfTrue="1" operator="greaterThanOrEqual">
      <formula>0.3</formula>
    </cfRule>
  </conditionalFormatting>
  <conditionalFormatting sqref="G16">
    <cfRule type="containsText" dxfId="2" priority="7" stopIfTrue="1" operator="containsText" text="&lt;">
      <formula>NOT(ISERROR(SEARCH("&lt;",G16)))</formula>
    </cfRule>
  </conditionalFormatting>
  <conditionalFormatting sqref="E7:F16">
    <cfRule type="cellIs" dxfId="1" priority="2" stopIfTrue="1" operator="greaterThanOrEqual">
      <formula>0.1</formula>
    </cfRule>
  </conditionalFormatting>
  <conditionalFormatting sqref="E7:F19">
    <cfRule type="containsText" dxfId="0" priority="1" stopIfTrue="1" operator="containsText" text="&lt;">
      <formula>NOT(ISERROR(SEARCH("&lt;",E7)))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Lannenec AVAL</vt:lpstr>
      <vt:lpstr>Lannenec AMONT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JEUNE Guenhaëlle</dc:creator>
  <cp:lastModifiedBy>HARRAULT Stephanie</cp:lastModifiedBy>
  <dcterms:created xsi:type="dcterms:W3CDTF">2023-05-30T16:20:56Z</dcterms:created>
  <dcterms:modified xsi:type="dcterms:W3CDTF">2025-08-21T08:36:02Z</dcterms:modified>
</cp:coreProperties>
</file>